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035" windowHeight="12270" tabRatio="591" activeTab="0"/>
  </bookViews>
  <sheets>
    <sheet name="Část pro vyrozumívání" sheetId="1" r:id="rId1"/>
    <sheet name="Část pro evakuaci" sheetId="2" r:id="rId2"/>
    <sheet name="MDB_nemovitost" sheetId="3" state="hidden" r:id="rId3"/>
    <sheet name="MDB_zpracovatel" sheetId="4" state="hidden" r:id="rId4"/>
    <sheet name="MDB_osoba" sheetId="5" state="hidden" r:id="rId5"/>
    <sheet name="MDB_tblKontakty" sheetId="6" state="hidden" r:id="rId6"/>
    <sheet name="MDB_vaz_osob" sheetId="7" state="hidden" r:id="rId7"/>
    <sheet name="MDB_vaz_osoba_kontakt" sheetId="8" state="hidden" r:id="rId8"/>
  </sheets>
  <definedNames>
    <definedName name="_xlnm.Print_Area" localSheetId="1">'Část pro evakuaci'!$A$1:$M$52</definedName>
    <definedName name="_xlnm.Print_Area" localSheetId="0">'Část pro vyrozumívání'!$A$1:$AE$40</definedName>
  </definedNames>
  <calcPr fullCalcOnLoad="1"/>
</workbook>
</file>

<file path=xl/sharedStrings.xml><?xml version="1.0" encoding="utf-8"?>
<sst xmlns="http://schemas.openxmlformats.org/spreadsheetml/2006/main" count="252" uniqueCount="205">
  <si>
    <t>Druh nemovitosti nebo objektu (vyberte ze seznamu):</t>
  </si>
  <si>
    <t>Parcelní číslo:</t>
  </si>
  <si>
    <t>Rok narození</t>
  </si>
  <si>
    <t>Příjmení</t>
  </si>
  <si>
    <t>Jméno</t>
  </si>
  <si>
    <t>Titul</t>
  </si>
  <si>
    <t>*</t>
  </si>
  <si>
    <t>Podklady pro zpracování povodňového plánu vlastníka nemovitosti.</t>
  </si>
  <si>
    <t>ČÁST PRO VYROZUMÍVÁNÍ</t>
  </si>
  <si>
    <t>mobil</t>
  </si>
  <si>
    <t>domů</t>
  </si>
  <si>
    <t xml:space="preserve"> uživatelem se rozumí osoba, která nemovitost využívá ke své potřebě</t>
  </si>
  <si>
    <r>
      <t xml:space="preserve">INFORMACE O SYSTÉMU VYROZUMÍVÁNÍ </t>
    </r>
    <r>
      <rPr>
        <sz val="10"/>
        <rFont val="Arial"/>
        <family val="0"/>
      </rPr>
      <t>- automatický systém vyrozumívání je nastaven tak, že se nejprve snaží vyrozumět hlavní osobu podle pořadí telefonních kontaktů, které jsou u ní uvedeny. Pokud se tuto osobu</t>
    </r>
  </si>
  <si>
    <t>nepodaří vyrozumět, přechází systém na osobu další až do té doby, dokud není jedna z kontaktních osob v dané nemovitosti vyrozuměna. Za danou nemovitost lze vyplnit maximálně 5 kontaktních osob (1 hlavní a 4 další).</t>
  </si>
  <si>
    <t>Všechny osoby, které v tabulce uvedete, s tím seznamte !!</t>
  </si>
  <si>
    <t>Kontaktní osoba k nemovitosti:</t>
  </si>
  <si>
    <t>Telefon:</t>
  </si>
  <si>
    <t xml:space="preserve">          </t>
  </si>
  <si>
    <t xml:space="preserve">  </t>
  </si>
  <si>
    <t>ČINNOST PŘI ZABEZPEČOVACÍCH PRACÍCH:</t>
  </si>
  <si>
    <t>Druh zvířete</t>
  </si>
  <si>
    <t>Počet kusů</t>
  </si>
  <si>
    <t>Poznámka</t>
  </si>
  <si>
    <t>ČÁST PRO ZABEZPEČENÍ A EVAKUACI</t>
  </si>
  <si>
    <t>Domácí zvířata, která by bylo nutno evakuovat při povodni</t>
  </si>
  <si>
    <t>vlastními silami, případně s pomocí svých příbuzných a známých!!!</t>
  </si>
  <si>
    <t xml:space="preserve">Odhadněte v hodinách časovou náročnost jednotlivých činností a uveďte kolik osob, případně která osoba ji bude zajišťovat. </t>
  </si>
  <si>
    <t>pomoc od příbuzných, známých apod.</t>
  </si>
  <si>
    <r>
      <t xml:space="preserve">a)  žádáte o osobní pomoc (hasiči, vybraní spoluobčané) při zabezpečovacích pracích - </t>
    </r>
    <r>
      <rPr>
        <b/>
        <i/>
        <sz val="10"/>
        <rFont val="Arial"/>
        <family val="2"/>
      </rPr>
      <t xml:space="preserve">v krajním případě jen pokud ji nejste schopni </t>
    </r>
  </si>
  <si>
    <t>zábran (hradící prvky - pytle s pískem, fošny…), odvoz zaparkovaných vozidel, uzavírání kanalizace, evakuace zvířat, čerpání vody,</t>
  </si>
  <si>
    <t>Identifikátor</t>
  </si>
  <si>
    <t>Typ nemovitosti</t>
  </si>
  <si>
    <t>Ostatní objekty</t>
  </si>
  <si>
    <t>Číselník Typu nemovitosti</t>
  </si>
  <si>
    <t>ID_nemovitosti</t>
  </si>
  <si>
    <t>ulice</t>
  </si>
  <si>
    <t>PSČ</t>
  </si>
  <si>
    <t/>
  </si>
  <si>
    <t>P</t>
  </si>
  <si>
    <t>Ulice</t>
  </si>
  <si>
    <t>Číslo popisné</t>
  </si>
  <si>
    <t>Město</t>
  </si>
  <si>
    <t>Adresa ohrožené nemovitosti:</t>
  </si>
  <si>
    <t>Katastrální území:</t>
  </si>
  <si>
    <t>pozn</t>
  </si>
  <si>
    <t>kontakt</t>
  </si>
  <si>
    <t>hlavní osoba</t>
  </si>
  <si>
    <t>1.další osoba</t>
  </si>
  <si>
    <t>2.další osoba</t>
  </si>
  <si>
    <t>3.další osoba</t>
  </si>
  <si>
    <t>4.další osoba</t>
  </si>
  <si>
    <t>Číselník Písmena u čísla popisného</t>
  </si>
  <si>
    <t>E</t>
  </si>
  <si>
    <t>Popisné</t>
  </si>
  <si>
    <t>Evidenční</t>
  </si>
  <si>
    <t>Typ čísla</t>
  </si>
  <si>
    <t>ID_typNem</t>
  </si>
  <si>
    <t>dat_aktualizace</t>
  </si>
  <si>
    <t>ID_KU</t>
  </si>
  <si>
    <t>parc_cis</t>
  </si>
  <si>
    <t>cp</t>
  </si>
  <si>
    <t>cp_pis</t>
  </si>
  <si>
    <t>PSC</t>
  </si>
  <si>
    <t>pop_nem</t>
  </si>
  <si>
    <t>osob_dal</t>
  </si>
  <si>
    <t>starsi_dal</t>
  </si>
  <si>
    <t>deti_dal</t>
  </si>
  <si>
    <t>imobil_osoby</t>
  </si>
  <si>
    <t>poz_pomoc</t>
  </si>
  <si>
    <t>poz_evakuace</t>
  </si>
  <si>
    <t>osoby_text</t>
  </si>
  <si>
    <t>zvir_velka</t>
  </si>
  <si>
    <t>zvir_mala</t>
  </si>
  <si>
    <t>zvir_text</t>
  </si>
  <si>
    <t>vecna_pomoc</t>
  </si>
  <si>
    <t>popis_pomoc</t>
  </si>
  <si>
    <t>ID_osoba</t>
  </si>
  <si>
    <t>vztah</t>
  </si>
  <si>
    <t>HlavniOsoba</t>
  </si>
  <si>
    <t>SkupOsob</t>
  </si>
  <si>
    <t>IDN</t>
  </si>
  <si>
    <t xml:space="preserve">Podklady vypracoval: </t>
  </si>
  <si>
    <t>Datum:</t>
  </si>
  <si>
    <r>
      <t xml:space="preserve">Adresa: </t>
    </r>
    <r>
      <rPr>
        <b/>
        <sz val="20"/>
        <rFont val="Arial"/>
        <family val="2"/>
      </rPr>
      <t>**</t>
    </r>
  </si>
  <si>
    <t>ICO</t>
  </si>
  <si>
    <t>DIC</t>
  </si>
  <si>
    <t>firma</t>
  </si>
  <si>
    <t>rok_nar</t>
  </si>
  <si>
    <t>prijmeni</t>
  </si>
  <si>
    <t>jmeno</t>
  </si>
  <si>
    <t>titul</t>
  </si>
  <si>
    <t>psc</t>
  </si>
  <si>
    <t>SMS_con</t>
  </si>
  <si>
    <t>tel_domu</t>
  </si>
  <si>
    <t>tel_prace</t>
  </si>
  <si>
    <t>tel_mob</t>
  </si>
  <si>
    <t>mail</t>
  </si>
  <si>
    <t>mesto</t>
  </si>
  <si>
    <r>
      <t xml:space="preserve">KONTAKTNÍ OSOBY- </t>
    </r>
    <r>
      <rPr>
        <sz val="10"/>
        <rFont val="Arial"/>
        <family val="2"/>
      </rPr>
      <t xml:space="preserve">jsou vlastník nebo uživatel nemovitosti, osoby bydlící v nemovitosti, nejbližší sousedé, příbuzní a známí, kteří jsou schopni sami zabezpečit ohroženou nemovitost v případě Vaší nepřítomnosti. </t>
    </r>
  </si>
  <si>
    <t>Vztah osoby k nemovitosti</t>
  </si>
  <si>
    <t>vlastník</t>
  </si>
  <si>
    <t>uživatel</t>
  </si>
  <si>
    <t>Číselník Vztah osoby nemovitosti</t>
  </si>
  <si>
    <t>Uveďte vaší činnost nebo opatření, které byste dělali při zabezpečovacích pracích před povodní na ochranu vaší nemovitosti (majetku).</t>
  </si>
  <si>
    <t xml:space="preserve">Například: vynášení materiálu a zařízení místností nebo zvedání zařízení, vyklízení sklepa, garáže, mrazáku, instalace protipovodňových </t>
  </si>
  <si>
    <t>(příklad: vynášení věcí do patra - Jan + Josef  Novák - 2 hod.)</t>
  </si>
  <si>
    <r>
      <t xml:space="preserve">Evakuace domácích zvířat </t>
    </r>
    <r>
      <rPr>
        <sz val="10"/>
        <rFont val="Arial"/>
        <family val="2"/>
      </rPr>
      <t xml:space="preserve">- tuto tabulku </t>
    </r>
    <r>
      <rPr>
        <b/>
        <sz val="10"/>
        <rFont val="Arial"/>
        <family val="2"/>
      </rPr>
      <t>vyplňujte pouze v krajním případě</t>
    </r>
    <r>
      <rPr>
        <sz val="10"/>
        <rFont val="Arial"/>
        <family val="2"/>
      </rPr>
      <t>, jen pokud nejste schopni zajistit si evakuaci sami</t>
    </r>
  </si>
  <si>
    <t>Velikost</t>
  </si>
  <si>
    <t>zajistit sami, případně s pomocí svých příbuzných a známých!!!</t>
  </si>
  <si>
    <r>
      <t xml:space="preserve">b)  žádáte o věcnou pomoc (nákladní vozidlo apod.) při zabezpečovacích pracích - </t>
    </r>
    <r>
      <rPr>
        <b/>
        <i/>
        <sz val="10"/>
        <rFont val="Arial"/>
        <family val="2"/>
      </rPr>
      <t>v krajním případě,  jen pokud ji nejste schopni</t>
    </r>
  </si>
  <si>
    <t>Jméno a příjmení:</t>
  </si>
  <si>
    <t>uz_plyn</t>
  </si>
  <si>
    <t>uz_voda</t>
  </si>
  <si>
    <t>uz_elen</t>
  </si>
  <si>
    <t>ZABEZPEČENÍ POMOCI:</t>
  </si>
  <si>
    <t xml:space="preserve"> uvádějte číslo popisné, nikoliv orientační, u evidenčního čísla (u chat) změntě typ čísla na "evidenční".</t>
  </si>
  <si>
    <t>ID_kontakt</t>
  </si>
  <si>
    <t>KONTAKTY_ID</t>
  </si>
  <si>
    <t>KONTAKT_CISLO</t>
  </si>
  <si>
    <t>KONTAKTY_CAS_OD</t>
  </si>
  <si>
    <t>KONTAKTY_CAS_DO</t>
  </si>
  <si>
    <t>KONTAKTY_DEN</t>
  </si>
  <si>
    <t>poradi</t>
  </si>
  <si>
    <t>ID_osoba_orig</t>
  </si>
  <si>
    <t>ID_kontakt_orig</t>
  </si>
  <si>
    <t>Číselník katastrálního území</t>
  </si>
  <si>
    <t>Kód KU</t>
  </si>
  <si>
    <t>Název KU</t>
  </si>
  <si>
    <t>Číslo bytu (popř. označení)</t>
  </si>
  <si>
    <t>c_byt</t>
  </si>
  <si>
    <t>Číselník Bydlící v nemovitosti</t>
  </si>
  <si>
    <t>bydlící</t>
  </si>
  <si>
    <t>Bydlící v nemovitosti/bytě</t>
  </si>
  <si>
    <t>kontaktní</t>
  </si>
  <si>
    <r>
      <t>Vztah</t>
    </r>
    <r>
      <rPr>
        <sz val="10"/>
        <rFont val="Arial"/>
        <family val="0"/>
      </rPr>
      <t xml:space="preserve"> k hlavní osobě:</t>
    </r>
  </si>
  <si>
    <t>jiné</t>
  </si>
  <si>
    <r>
      <t xml:space="preserve">Vlastník nebo uživatel ohrožené nemovitosti – zpracovatel podkladů: </t>
    </r>
    <r>
      <rPr>
        <b/>
        <sz val="20"/>
        <rFont val="Arial"/>
        <family val="2"/>
      </rPr>
      <t>*</t>
    </r>
  </si>
  <si>
    <t>Adresa vlastníka nebo uživatele ohrožené nemovitosti – zpracovatele podkladů:</t>
  </si>
  <si>
    <t>Podklady aktuální k datu:</t>
  </si>
  <si>
    <t>Podlomení parc.čísla:</t>
  </si>
  <si>
    <t>parc_podcis</t>
  </si>
  <si>
    <t>datum_vyprac</t>
  </si>
  <si>
    <t>datum_akt</t>
  </si>
  <si>
    <t>ID_zpracovatel</t>
  </si>
  <si>
    <t>IDO01</t>
  </si>
  <si>
    <t>manžel, manželka</t>
  </si>
  <si>
    <t>syn, dcera</t>
  </si>
  <si>
    <t>otec, matka</t>
  </si>
  <si>
    <t>bratr, sestra</t>
  </si>
  <si>
    <t>synovec, neteř</t>
  </si>
  <si>
    <t>vnuk, vnučka</t>
  </si>
  <si>
    <t>švagr, švagrová</t>
  </si>
  <si>
    <t>zeť, snacha</t>
  </si>
  <si>
    <t>tchán, tchýně</t>
  </si>
  <si>
    <t>známá, známý</t>
  </si>
  <si>
    <t>nájemník</t>
  </si>
  <si>
    <t>soused, sousedka</t>
  </si>
  <si>
    <t>Byt</t>
  </si>
  <si>
    <t>Rodinný dům</t>
  </si>
  <si>
    <t>Chata</t>
  </si>
  <si>
    <t>Garáž</t>
  </si>
  <si>
    <t>Zahradní domek</t>
  </si>
  <si>
    <t>Pozemek bez staveb</t>
  </si>
  <si>
    <t>Část města</t>
  </si>
  <si>
    <t>Číselník částí města</t>
  </si>
  <si>
    <t>COBCE_KOD</t>
  </si>
  <si>
    <t>Název části obce</t>
  </si>
  <si>
    <t>cast_obce</t>
  </si>
  <si>
    <r>
      <t>Místo pobytu</t>
    </r>
    <r>
      <rPr>
        <b/>
        <sz val="10"/>
        <rFont val="Arial"/>
        <family val="2"/>
      </rPr>
      <t>:</t>
    </r>
  </si>
  <si>
    <t>evakuace_text</t>
  </si>
  <si>
    <r>
      <t xml:space="preserve"> za vyplněným konkrétním telefonním kontaktem uveďte do tohoto políčka </t>
    </r>
    <r>
      <rPr>
        <b/>
        <i/>
        <sz val="10"/>
        <rFont val="Arial"/>
        <family val="2"/>
      </rPr>
      <t xml:space="preserve">pořadí </t>
    </r>
    <r>
      <rPr>
        <i/>
        <sz val="10"/>
        <rFont val="Arial"/>
        <family val="2"/>
      </rPr>
      <t xml:space="preserve">(číslicí 1, 2), ve kterém chce být daná osoba vyrozumívána  </t>
    </r>
  </si>
  <si>
    <t>Číselník typu stavebních parcel</t>
  </si>
  <si>
    <t>pozemková parcela</t>
  </si>
  <si>
    <t>stavební parcela</t>
  </si>
  <si>
    <t>Druh číslování parcel:</t>
  </si>
  <si>
    <t>E-mail:</t>
  </si>
  <si>
    <t>druh_parc</t>
  </si>
  <si>
    <t>Zde uveďte popis Vaší nemovitosti případně jakékoliv další doplňujmící informace:</t>
  </si>
  <si>
    <t>Verze: 100930</t>
  </si>
  <si>
    <t>osob z evidence:</t>
  </si>
  <si>
    <t>starší osoby z evidence:</t>
  </si>
  <si>
    <t>imobilní osoby:</t>
  </si>
  <si>
    <t>osob dalších:</t>
  </si>
  <si>
    <t>požadavek na evakuaci:</t>
  </si>
  <si>
    <t>starší osoby další:</t>
  </si>
  <si>
    <t>děti z evidence:</t>
  </si>
  <si>
    <t>děti další:</t>
  </si>
  <si>
    <t>z toho Požadavek na ubytování:</t>
  </si>
  <si>
    <t>POČTY OSOB V NEMOVITOSTI:</t>
  </si>
  <si>
    <t>∑ osob celkem</t>
  </si>
  <si>
    <t>∑ z toho osoby starší</t>
  </si>
  <si>
    <t>∑ z toho děti</t>
  </si>
  <si>
    <t>Osob v nemovitosti CELKEM</t>
  </si>
  <si>
    <t>z toho:</t>
  </si>
  <si>
    <t>osob</t>
  </si>
  <si>
    <t>osob_dal_ubyt</t>
  </si>
  <si>
    <t>starsi_osoby</t>
  </si>
  <si>
    <t>starsi_dal_ubyt</t>
  </si>
  <si>
    <t>deti</t>
  </si>
  <si>
    <t>deti_dal_ubyt</t>
  </si>
  <si>
    <t>imobil_osoby_ubyt</t>
  </si>
  <si>
    <t>Objekty právnických osob</t>
  </si>
  <si>
    <t>Objekty v majetku města</t>
  </si>
  <si>
    <t>Dočasné stavby</t>
  </si>
  <si>
    <t>Pomezí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</si>
</sst>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(* #,##0.00_);_(* \(#,##0.00\);_(* &quot;-&quot;??_);_(@_)"/>
    <numFmt numFmtId="168" formatCode="_(* #,##0_);_(* \(#,##0\);_(* &quot;-&quot;_);_(@_)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[$-405]d\.\ mmmm\ yyyy"/>
    <numFmt numFmtId="173" formatCode="##,###"/>
    <numFmt numFmtId="174" formatCode="[$€-2]\ #\ ##,000_);[Red]\([$€-2]\ #\ ##,0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49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3"/>
      <color indexed="22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13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medium"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/>
      <top style="medium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/>
      <top>
        <color indexed="63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0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 style="medium">
        <color theme="0"/>
      </bottom>
    </border>
    <border>
      <left>
        <color indexed="63"/>
      </left>
      <right style="medium">
        <color theme="0"/>
      </right>
      <top>
        <color indexed="63"/>
      </top>
      <bottom>
        <color indexed="63"/>
      </bottom>
    </border>
    <border>
      <left style="medium">
        <color theme="0"/>
      </left>
      <right>
        <color indexed="63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8" applyNumberFormat="0" applyAlignment="0" applyProtection="0"/>
    <xf numFmtId="0" fontId="51" fillId="26" borderId="8" applyNumberFormat="0" applyAlignment="0" applyProtection="0"/>
    <xf numFmtId="0" fontId="52" fillId="26" borderId="9" applyNumberFormat="0" applyAlignment="0" applyProtection="0"/>
    <xf numFmtId="0" fontId="53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39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5" fillId="33" borderId="10" xfId="51" applyFont="1" applyFill="1" applyBorder="1" applyAlignment="1">
      <alignment horizontal="center"/>
      <protection/>
    </xf>
    <xf numFmtId="0" fontId="15" fillId="33" borderId="10" xfId="52" applyFont="1" applyFill="1" applyBorder="1" applyAlignment="1">
      <alignment horizontal="center"/>
      <protection/>
    </xf>
    <xf numFmtId="0" fontId="15" fillId="0" borderId="11" xfId="52" applyFont="1" applyFill="1" applyBorder="1" applyAlignment="1">
      <alignment horizontal="right" wrapText="1"/>
      <protection/>
    </xf>
    <xf numFmtId="0" fontId="15" fillId="0" borderId="11" xfId="52" applyFont="1" applyFill="1" applyBorder="1" applyAlignment="1">
      <alignment wrapText="1"/>
      <protection/>
    </xf>
    <xf numFmtId="0" fontId="15" fillId="33" borderId="10" xfId="53" applyFont="1" applyFill="1" applyBorder="1" applyAlignment="1">
      <alignment horizontal="center"/>
      <protection/>
    </xf>
    <xf numFmtId="0" fontId="15" fillId="0" borderId="11" xfId="53" applyFont="1" applyFill="1" applyBorder="1" applyAlignment="1">
      <alignment horizontal="right" wrapText="1"/>
      <protection/>
    </xf>
    <xf numFmtId="0" fontId="15" fillId="0" borderId="11" xfId="53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15" fillId="0" borderId="11" xfId="53" applyFont="1" applyFill="1" applyBorder="1" applyAlignment="1">
      <alignment horizontal="right" vertical="center" wrapText="1"/>
      <protection/>
    </xf>
    <xf numFmtId="0" fontId="15" fillId="34" borderId="0" xfId="51" applyFill="1" applyAlignment="1">
      <alignment vertical="center"/>
      <protection/>
    </xf>
    <xf numFmtId="14" fontId="15" fillId="34" borderId="0" xfId="51" applyNumberFormat="1" applyFill="1" applyAlignment="1">
      <alignment vertical="center"/>
      <protection/>
    </xf>
    <xf numFmtId="0" fontId="15" fillId="0" borderId="0" xfId="51" applyAlignment="1">
      <alignment vertical="center"/>
      <protection/>
    </xf>
    <xf numFmtId="0" fontId="15" fillId="0" borderId="11" xfId="51" applyFont="1" applyFill="1" applyBorder="1" applyAlignment="1">
      <alignment horizontal="right" vertical="center" wrapText="1"/>
      <protection/>
    </xf>
    <xf numFmtId="0" fontId="15" fillId="0" borderId="11" xfId="51" applyFont="1" applyFill="1" applyBorder="1" applyAlignment="1">
      <alignment vertical="center" wrapText="1"/>
      <protection/>
    </xf>
    <xf numFmtId="0" fontId="15" fillId="0" borderId="11" xfId="51" applyFont="1" applyFill="1" applyBorder="1" applyAlignment="1">
      <alignment horizontal="center" vertical="center" wrapText="1"/>
      <protection/>
    </xf>
    <xf numFmtId="0" fontId="15" fillId="34" borderId="0" xfId="51" applyFill="1" applyAlignment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0" fillId="35" borderId="12" xfId="0" applyFill="1" applyBorder="1" applyAlignment="1" applyProtection="1">
      <alignment horizontal="center" vertical="center" wrapText="1"/>
      <protection hidden="1"/>
    </xf>
    <xf numFmtId="0" fontId="0" fillId="35" borderId="13" xfId="0" applyFill="1" applyBorder="1" applyAlignment="1" applyProtection="1">
      <alignment horizontal="center" vertical="center"/>
      <protection hidden="1"/>
    </xf>
    <xf numFmtId="0" fontId="0" fillId="35" borderId="14" xfId="0" applyFill="1" applyBorder="1" applyAlignment="1" applyProtection="1">
      <alignment horizontal="center" vertical="center" wrapText="1"/>
      <protection hidden="1"/>
    </xf>
    <xf numFmtId="0" fontId="0" fillId="35" borderId="15" xfId="0" applyFill="1" applyBorder="1" applyAlignment="1" applyProtection="1">
      <alignment horizontal="center" vertical="center"/>
      <protection hidden="1"/>
    </xf>
    <xf numFmtId="0" fontId="0" fillId="35" borderId="16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35" borderId="17" xfId="0" applyFill="1" applyBorder="1" applyAlignment="1" applyProtection="1">
      <alignment horizontal="center" vertical="center" wrapText="1"/>
      <protection hidden="1"/>
    </xf>
    <xf numFmtId="0" fontId="10" fillId="35" borderId="17" xfId="0" applyFont="1" applyFill="1" applyBorder="1" applyAlignment="1" applyProtection="1">
      <alignment horizontal="center" vertical="center" wrapText="1"/>
      <protection hidden="1"/>
    </xf>
    <xf numFmtId="0" fontId="10" fillId="35" borderId="18" xfId="0" applyFont="1" applyFill="1" applyBorder="1" applyAlignment="1" applyProtection="1">
      <alignment horizontal="center" vertical="center" wrapText="1"/>
      <protection hidden="1"/>
    </xf>
    <xf numFmtId="0" fontId="0" fillId="35" borderId="17" xfId="0" applyFill="1" applyBorder="1" applyAlignment="1" applyProtection="1">
      <alignment horizontal="center" vertical="center"/>
      <protection hidden="1"/>
    </xf>
    <xf numFmtId="0" fontId="0" fillId="35" borderId="18" xfId="0" applyFill="1" applyBorder="1" applyAlignment="1" applyProtection="1">
      <alignment horizontal="center" vertical="center"/>
      <protection hidden="1"/>
    </xf>
    <xf numFmtId="0" fontId="0" fillId="35" borderId="19" xfId="0" applyFill="1" applyBorder="1" applyAlignment="1" applyProtection="1">
      <alignment horizontal="center" vertical="center" textRotation="90" wrapText="1"/>
      <protection hidden="1"/>
    </xf>
    <xf numFmtId="0" fontId="0" fillId="35" borderId="13" xfId="0" applyFill="1" applyBorder="1" applyAlignment="1" applyProtection="1">
      <alignment horizontal="center" vertical="center" textRotation="90" wrapText="1"/>
      <protection hidden="1"/>
    </xf>
    <xf numFmtId="0" fontId="0" fillId="35" borderId="15" xfId="0" applyFill="1" applyBorder="1" applyAlignment="1" applyProtection="1">
      <alignment horizontal="center" vertical="center" textRotation="90" wrapText="1"/>
      <protection hidden="1"/>
    </xf>
    <xf numFmtId="0" fontId="0" fillId="0" borderId="0" xfId="0" applyBorder="1" applyAlignment="1" applyProtection="1">
      <alignment horizontal="center" vertical="center" textRotation="90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left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19" xfId="0" applyBorder="1" applyAlignment="1" applyProtection="1">
      <alignment vertical="center"/>
      <protection hidden="1" locked="0"/>
    </xf>
    <xf numFmtId="0" fontId="0" fillId="0" borderId="20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horizontal="center" vertical="center"/>
      <protection hidden="1" locked="0"/>
    </xf>
    <xf numFmtId="0" fontId="0" fillId="0" borderId="15" xfId="0" applyBorder="1" applyAlignment="1" applyProtection="1">
      <alignment vertical="center"/>
      <protection hidden="1" locked="0"/>
    </xf>
    <xf numFmtId="0" fontId="0" fillId="0" borderId="14" xfId="0" applyBorder="1" applyAlignment="1" applyProtection="1">
      <alignment vertical="center"/>
      <protection hidden="1" locked="0"/>
    </xf>
    <xf numFmtId="0" fontId="0" fillId="0" borderId="18" xfId="0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 vertical="center" wrapText="1"/>
      <protection hidden="1" locked="0"/>
    </xf>
    <xf numFmtId="0" fontId="0" fillId="0" borderId="23" xfId="0" applyBorder="1" applyAlignment="1" applyProtection="1">
      <alignment horizontal="center" vertical="center"/>
      <protection hidden="1" locked="0"/>
    </xf>
    <xf numFmtId="0" fontId="0" fillId="0" borderId="23" xfId="0" applyBorder="1" applyAlignment="1" applyProtection="1">
      <alignment vertical="center"/>
      <protection hidden="1" locked="0"/>
    </xf>
    <xf numFmtId="0" fontId="0" fillId="0" borderId="21" xfId="0" applyBorder="1" applyAlignment="1" applyProtection="1">
      <alignment vertical="center"/>
      <protection hidden="1" locked="0"/>
    </xf>
    <xf numFmtId="0" fontId="0" fillId="0" borderId="24" xfId="0" applyBorder="1" applyAlignment="1" applyProtection="1">
      <alignment vertical="center" wrapText="1"/>
      <protection hidden="1" locked="0"/>
    </xf>
    <xf numFmtId="0" fontId="0" fillId="0" borderId="12" xfId="0" applyBorder="1" applyAlignment="1" applyProtection="1">
      <alignment vertical="center"/>
      <protection hidden="1" locked="0"/>
    </xf>
    <xf numFmtId="0" fontId="0" fillId="0" borderId="25" xfId="0" applyBorder="1" applyAlignment="1" applyProtection="1">
      <alignment horizontal="center" vertical="center"/>
      <protection hidden="1" locked="0"/>
    </xf>
    <xf numFmtId="0" fontId="0" fillId="0" borderId="26" xfId="0" applyBorder="1" applyAlignment="1" applyProtection="1">
      <alignment horizontal="center" vertical="center"/>
      <protection hidden="1" locked="0"/>
    </xf>
    <xf numFmtId="0" fontId="0" fillId="0" borderId="25" xfId="0" applyBorder="1" applyAlignment="1" applyProtection="1">
      <alignment vertical="center"/>
      <protection hidden="1" locked="0"/>
    </xf>
    <xf numFmtId="0" fontId="0" fillId="0" borderId="26" xfId="0" applyBorder="1" applyAlignment="1" applyProtection="1">
      <alignment vertical="center"/>
      <protection hidden="1" locked="0"/>
    </xf>
    <xf numFmtId="0" fontId="0" fillId="0" borderId="27" xfId="0" applyBorder="1" applyAlignment="1" applyProtection="1">
      <alignment vertical="center" wrapText="1"/>
      <protection hidden="1" locked="0"/>
    </xf>
    <xf numFmtId="0" fontId="0" fillId="0" borderId="17" xfId="0" applyBorder="1" applyAlignment="1" applyProtection="1">
      <alignment horizontal="center" vertical="center"/>
      <protection hidden="1" locked="0"/>
    </xf>
    <xf numFmtId="0" fontId="0" fillId="0" borderId="17" xfId="0" applyBorder="1" applyAlignment="1" applyProtection="1">
      <alignment vertical="center"/>
      <protection hidden="1" locked="0"/>
    </xf>
    <xf numFmtId="0" fontId="0" fillId="0" borderId="18" xfId="0" applyBorder="1" applyAlignment="1" applyProtection="1">
      <alignment vertical="center"/>
      <protection hidden="1" locked="0"/>
    </xf>
    <xf numFmtId="14" fontId="0" fillId="0" borderId="12" xfId="0" applyNumberFormat="1" applyBorder="1" applyAlignment="1" applyProtection="1">
      <alignment horizontal="center"/>
      <protection hidden="1" locked="0"/>
    </xf>
    <xf numFmtId="0" fontId="0" fillId="0" borderId="12" xfId="0" applyBorder="1" applyAlignment="1" applyProtection="1">
      <alignment horizontal="center"/>
      <protection hidden="1" locked="0"/>
    </xf>
    <xf numFmtId="0" fontId="0" fillId="0" borderId="0" xfId="0" applyAlignment="1" applyProtection="1">
      <alignment horizontal="left"/>
      <protection hidden="1"/>
    </xf>
    <xf numFmtId="0" fontId="15" fillId="33" borderId="10" xfId="48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5" fillId="33" borderId="10" xfId="49" applyFont="1" applyFill="1" applyBorder="1" applyAlignment="1" applyProtection="1">
      <alignment horizontal="center"/>
      <protection hidden="1"/>
    </xf>
    <xf numFmtId="0" fontId="15" fillId="0" borderId="11" xfId="48" applyFont="1" applyFill="1" applyBorder="1" applyAlignment="1" applyProtection="1">
      <alignment horizontal="right" wrapText="1"/>
      <protection hidden="1"/>
    </xf>
    <xf numFmtId="0" fontId="15" fillId="0" borderId="11" xfId="48" applyFont="1" applyFill="1" applyBorder="1" applyAlignment="1" applyProtection="1">
      <alignment/>
      <protection hidden="1"/>
    </xf>
    <xf numFmtId="0" fontId="15" fillId="0" borderId="11" xfId="49" applyFont="1" applyFill="1" applyBorder="1" applyAlignment="1" applyProtection="1">
      <alignment horizontal="right" wrapText="1"/>
      <protection hidden="1"/>
    </xf>
    <xf numFmtId="0" fontId="15" fillId="0" borderId="11" xfId="49" applyFont="1" applyFill="1" applyBorder="1" applyAlignment="1" applyProtection="1">
      <alignment wrapText="1"/>
      <protection hidden="1"/>
    </xf>
    <xf numFmtId="0" fontId="0" fillId="0" borderId="0" xfId="0" applyFont="1" applyFill="1" applyBorder="1" applyAlignment="1">
      <alignment vertical="center"/>
    </xf>
    <xf numFmtId="0" fontId="12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left" vertical="center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5" fillId="0" borderId="0" xfId="0" applyFont="1" applyFill="1" applyAlignment="1" applyProtection="1">
      <alignment horizontal="left"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8" fillId="0" borderId="0" xfId="0" applyFont="1" applyFill="1" applyAlignment="1" applyProtection="1">
      <alignment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0" fillId="35" borderId="28" xfId="0" applyFill="1" applyBorder="1" applyAlignment="1" applyProtection="1">
      <alignment horizontal="center" vertical="center"/>
      <protection hidden="1"/>
    </xf>
    <xf numFmtId="0" fontId="0" fillId="35" borderId="28" xfId="0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right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Font="1" applyFill="1" applyAlignment="1" applyProtection="1">
      <alignment vertical="center" wrapText="1"/>
      <protection hidden="1"/>
    </xf>
    <xf numFmtId="0" fontId="0" fillId="0" borderId="0" xfId="0" applyFont="1" applyFill="1" applyAlignment="1" applyProtection="1">
      <alignment/>
      <protection hidden="1"/>
    </xf>
    <xf numFmtId="0" fontId="9" fillId="0" borderId="0" xfId="0" applyFont="1" applyFill="1" applyAlignment="1" applyProtection="1">
      <alignment/>
      <protection hidden="1"/>
    </xf>
    <xf numFmtId="0" fontId="0" fillId="0" borderId="29" xfId="0" applyBorder="1" applyAlignment="1" applyProtection="1">
      <alignment horizontal="center" vertical="center"/>
      <protection hidden="1" locked="0"/>
    </xf>
    <xf numFmtId="0" fontId="0" fillId="0" borderId="29" xfId="0" applyFill="1" applyBorder="1" applyAlignment="1" applyProtection="1">
      <alignment horizontal="center" vertical="center"/>
      <protection hidden="1" locked="0"/>
    </xf>
    <xf numFmtId="0" fontId="0" fillId="0" borderId="12" xfId="0" applyBorder="1" applyAlignment="1" applyProtection="1">
      <alignment horizontal="center" vertical="center"/>
      <protection hidden="1" locked="0"/>
    </xf>
    <xf numFmtId="0" fontId="0" fillId="0" borderId="12" xfId="0" applyFill="1" applyBorder="1" applyAlignment="1" applyProtection="1">
      <alignment horizontal="center" vertical="center"/>
      <protection hidden="1" locked="0"/>
    </xf>
    <xf numFmtId="0" fontId="0" fillId="0" borderId="14" xfId="0" applyBorder="1" applyAlignment="1" applyProtection="1">
      <alignment horizontal="center" vertical="center"/>
      <protection hidden="1" locked="0"/>
    </xf>
    <xf numFmtId="0" fontId="0" fillId="0" borderId="14" xfId="0" applyFill="1" applyBorder="1" applyAlignment="1" applyProtection="1">
      <alignment horizontal="center" vertical="center"/>
      <protection hidden="1" locked="0"/>
    </xf>
    <xf numFmtId="0" fontId="0" fillId="0" borderId="12" xfId="0" applyFont="1" applyFill="1" applyBorder="1" applyAlignment="1" applyProtection="1">
      <alignment horizontal="center" vertical="center"/>
      <protection hidden="1" locked="0"/>
    </xf>
    <xf numFmtId="0" fontId="15" fillId="0" borderId="11" xfId="53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15" fillId="0" borderId="30" xfId="53" applyFont="1" applyFill="1" applyBorder="1" applyAlignment="1">
      <alignment horizontal="right" wrapText="1"/>
      <protection/>
    </xf>
    <xf numFmtId="0" fontId="15" fillId="0" borderId="30" xfId="53" applyFont="1" applyFill="1" applyBorder="1" applyAlignment="1">
      <alignment wrapText="1"/>
      <protection/>
    </xf>
    <xf numFmtId="0" fontId="15" fillId="0" borderId="30" xfId="53" applyFont="1" applyFill="1" applyBorder="1" applyAlignment="1">
      <alignment horizontal="left" wrapText="1"/>
      <protection/>
    </xf>
    <xf numFmtId="0" fontId="15" fillId="33" borderId="12" xfId="53" applyFont="1" applyFill="1" applyBorder="1" applyAlignment="1">
      <alignment horizontal="center"/>
      <protection/>
    </xf>
    <xf numFmtId="0" fontId="15" fillId="34" borderId="0" xfId="51" applyNumberFormat="1" applyFill="1" applyAlignment="1">
      <alignment vertical="center"/>
      <protection/>
    </xf>
    <xf numFmtId="0" fontId="15" fillId="0" borderId="11" xfId="52" applyFont="1" applyFill="1" applyBorder="1" applyAlignment="1">
      <alignment horizontal="left" wrapText="1"/>
      <protection/>
    </xf>
    <xf numFmtId="0" fontId="0" fillId="35" borderId="27" xfId="0" applyFill="1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vertical="center"/>
      <protection hidden="1" locked="0"/>
    </xf>
    <xf numFmtId="0" fontId="0" fillId="0" borderId="13" xfId="0" applyBorder="1" applyAlignment="1" applyProtection="1">
      <alignment vertical="center"/>
      <protection hidden="1" locked="0"/>
    </xf>
    <xf numFmtId="0" fontId="0" fillId="35" borderId="32" xfId="0" applyFill="1" applyBorder="1" applyAlignment="1" applyProtection="1">
      <alignment horizontal="center" vertical="center" wrapText="1"/>
      <protection hidden="1"/>
    </xf>
    <xf numFmtId="14" fontId="15" fillId="0" borderId="11" xfId="52" applyNumberFormat="1" applyFont="1" applyFill="1" applyBorder="1" applyAlignment="1">
      <alignment horizontal="right" wrapText="1"/>
      <protection/>
    </xf>
    <xf numFmtId="0" fontId="0" fillId="35" borderId="25" xfId="0" applyFill="1" applyBorder="1" applyAlignment="1" applyProtection="1">
      <alignment horizontal="center" vertical="center"/>
      <protection hidden="1"/>
    </xf>
    <xf numFmtId="0" fontId="15" fillId="0" borderId="11" xfId="51" applyFont="1" applyFill="1" applyBorder="1" applyAlignment="1">
      <alignment horizontal="right" wrapText="1"/>
      <protection/>
    </xf>
    <xf numFmtId="0" fontId="15" fillId="0" borderId="11" xfId="51" applyFont="1" applyFill="1" applyBorder="1" applyAlignment="1">
      <alignment wrapText="1"/>
      <protection/>
    </xf>
    <xf numFmtId="0" fontId="15" fillId="0" borderId="30" xfId="51" applyFont="1" applyFill="1" applyBorder="1" applyAlignment="1">
      <alignment horizontal="right" wrapText="1"/>
      <protection/>
    </xf>
    <xf numFmtId="0" fontId="15" fillId="0" borderId="30" xfId="51" applyFont="1" applyFill="1" applyBorder="1" applyAlignment="1">
      <alignment wrapText="1"/>
      <protection/>
    </xf>
    <xf numFmtId="0" fontId="15" fillId="33" borderId="10" xfId="50" applyFont="1" applyFill="1" applyBorder="1" applyAlignment="1">
      <alignment horizontal="center"/>
      <protection/>
    </xf>
    <xf numFmtId="0" fontId="15" fillId="0" borderId="11" xfId="50" applyFont="1" applyFill="1" applyBorder="1" applyAlignment="1">
      <alignment horizontal="right" wrapText="1"/>
      <protection/>
    </xf>
    <xf numFmtId="0" fontId="15" fillId="0" borderId="11" xfId="50" applyFont="1" applyFill="1" applyBorder="1" applyAlignment="1">
      <alignment wrapText="1"/>
      <protection/>
    </xf>
    <xf numFmtId="0" fontId="0" fillId="35" borderId="33" xfId="0" applyFill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vertical="center" wrapText="1"/>
      <protection hidden="1" locked="0"/>
    </xf>
    <xf numFmtId="0" fontId="11" fillId="0" borderId="0" xfId="0" applyFont="1" applyAlignment="1">
      <alignment/>
    </xf>
    <xf numFmtId="0" fontId="16" fillId="0" borderId="0" xfId="0" applyFont="1" applyAlignment="1">
      <alignment horizontal="right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right"/>
      <protection hidden="1"/>
    </xf>
    <xf numFmtId="0" fontId="5" fillId="0" borderId="0" xfId="0" applyFont="1" applyFill="1" applyAlignment="1" applyProtection="1">
      <alignment horizontal="center"/>
      <protection hidden="1"/>
    </xf>
    <xf numFmtId="0" fontId="5" fillId="0" borderId="34" xfId="0" applyFont="1" applyFill="1" applyBorder="1" applyAlignment="1" applyProtection="1">
      <alignment horizontal="center"/>
      <protection hidden="1" locked="0"/>
    </xf>
    <xf numFmtId="0" fontId="0" fillId="0" borderId="35" xfId="0" applyFont="1" applyFill="1" applyBorder="1" applyAlignment="1" applyProtection="1">
      <alignment horizontal="center"/>
      <protection hidden="1" locked="0"/>
    </xf>
    <xf numFmtId="0" fontId="0" fillId="0" borderId="36" xfId="0" applyFont="1" applyFill="1" applyBorder="1" applyAlignment="1" applyProtection="1">
      <alignment horizontal="center"/>
      <protection hidden="1" locked="0"/>
    </xf>
    <xf numFmtId="0" fontId="0" fillId="0" borderId="34" xfId="0" applyFont="1" applyFill="1" applyBorder="1" applyAlignment="1" applyProtection="1">
      <alignment horizontal="center"/>
      <protection hidden="1" locked="0"/>
    </xf>
    <xf numFmtId="0" fontId="0" fillId="36" borderId="0" xfId="0" applyFill="1" applyAlignment="1">
      <alignment/>
    </xf>
    <xf numFmtId="0" fontId="0" fillId="36" borderId="0" xfId="0" applyFont="1" applyFill="1" applyAlignment="1" applyProtection="1">
      <alignment horizontal="right"/>
      <protection hidden="1"/>
    </xf>
    <xf numFmtId="0" fontId="0" fillId="36" borderId="37" xfId="0" applyFill="1" applyBorder="1" applyAlignment="1">
      <alignment/>
    </xf>
    <xf numFmtId="0" fontId="0" fillId="36" borderId="38" xfId="0" applyFont="1" applyFill="1" applyBorder="1" applyAlignment="1" applyProtection="1">
      <alignment horizontal="right"/>
      <protection hidden="1"/>
    </xf>
    <xf numFmtId="0" fontId="0" fillId="36" borderId="39" xfId="0" applyFill="1" applyBorder="1" applyAlignment="1">
      <alignment/>
    </xf>
    <xf numFmtId="0" fontId="0" fillId="36" borderId="40" xfId="0" applyFont="1" applyFill="1" applyBorder="1" applyAlignment="1" applyProtection="1">
      <alignment horizontal="right"/>
      <protection hidden="1"/>
    </xf>
    <xf numFmtId="0" fontId="0" fillId="36" borderId="41" xfId="0" applyFill="1" applyBorder="1" applyAlignment="1">
      <alignment/>
    </xf>
    <xf numFmtId="0" fontId="0" fillId="36" borderId="42" xfId="0" applyFont="1" applyFill="1" applyBorder="1" applyAlignment="1" applyProtection="1">
      <alignment horizontal="right"/>
      <protection hidden="1"/>
    </xf>
    <xf numFmtId="0" fontId="0" fillId="36" borderId="43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4" xfId="0" applyFont="1" applyFill="1" applyBorder="1" applyAlignment="1" applyProtection="1">
      <alignment horizontal="right"/>
      <protection hidden="1"/>
    </xf>
    <xf numFmtId="0" fontId="15" fillId="0" borderId="0" xfId="51" applyFont="1" applyFill="1" applyBorder="1" applyAlignment="1">
      <alignment horizontal="right" vertical="center" wrapText="1"/>
      <protection/>
    </xf>
    <xf numFmtId="0" fontId="15" fillId="33" borderId="10" xfId="51" applyFont="1" applyFill="1" applyBorder="1" applyAlignment="1">
      <alignment horizontal="center"/>
      <protection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1" xfId="0" applyFill="1" applyBorder="1" applyAlignment="1">
      <alignment/>
    </xf>
    <xf numFmtId="0" fontId="54" fillId="36" borderId="43" xfId="0" applyFont="1" applyFill="1" applyBorder="1" applyAlignment="1" applyProtection="1">
      <alignment horizontal="right"/>
      <protection hidden="1"/>
    </xf>
    <xf numFmtId="0" fontId="0" fillId="0" borderId="47" xfId="0" applyFont="1" applyFill="1" applyBorder="1" applyAlignment="1" applyProtection="1">
      <alignment horizontal="center"/>
      <protection hidden="1" locked="0"/>
    </xf>
    <xf numFmtId="0" fontId="0" fillId="0" borderId="48" xfId="0" applyFont="1" applyFill="1" applyBorder="1" applyAlignment="1" applyProtection="1">
      <alignment horizontal="center"/>
      <protection hidden="1" locked="0"/>
    </xf>
    <xf numFmtId="0" fontId="0" fillId="0" borderId="49" xfId="0" applyFont="1" applyFill="1" applyBorder="1" applyAlignment="1" applyProtection="1">
      <alignment horizontal="center"/>
      <protection hidden="1" locked="0"/>
    </xf>
    <xf numFmtId="0" fontId="0" fillId="0" borderId="50" xfId="0" applyBorder="1" applyAlignment="1" applyProtection="1">
      <alignment horizontal="left" vertical="center" wrapText="1"/>
      <protection hidden="1" locked="0"/>
    </xf>
    <xf numFmtId="0" fontId="0" fillId="0" borderId="17" xfId="0" applyNumberFormat="1" applyBorder="1" applyAlignment="1" applyProtection="1">
      <alignment horizontal="left" vertical="center" wrapText="1"/>
      <protection hidden="1" locked="0"/>
    </xf>
    <xf numFmtId="0" fontId="4" fillId="35" borderId="51" xfId="0" applyFont="1" applyFill="1" applyBorder="1" applyAlignment="1" applyProtection="1">
      <alignment horizontal="center" vertical="center"/>
      <protection hidden="1"/>
    </xf>
    <xf numFmtId="0" fontId="4" fillId="35" borderId="52" xfId="0" applyFont="1" applyFill="1" applyBorder="1" applyAlignment="1" applyProtection="1">
      <alignment horizontal="center" vertical="center"/>
      <protection hidden="1"/>
    </xf>
    <xf numFmtId="0" fontId="4" fillId="35" borderId="53" xfId="0" applyFont="1" applyFill="1" applyBorder="1" applyAlignment="1" applyProtection="1">
      <alignment horizontal="center" vertical="center"/>
      <protection hidden="1"/>
    </xf>
    <xf numFmtId="0" fontId="0" fillId="35" borderId="27" xfId="0" applyFill="1" applyBorder="1" applyAlignment="1" applyProtection="1">
      <alignment horizontal="center" vertical="center" wrapText="1"/>
      <protection hidden="1"/>
    </xf>
    <xf numFmtId="0" fontId="0" fillId="35" borderId="16" xfId="0" applyFill="1" applyBorder="1" applyAlignment="1" applyProtection="1">
      <alignment horizontal="center" vertical="center" wrapText="1"/>
      <protection hidden="1"/>
    </xf>
    <xf numFmtId="0" fontId="0" fillId="35" borderId="54" xfId="0" applyFill="1" applyBorder="1" applyAlignment="1" applyProtection="1">
      <alignment horizontal="center" vertical="center" wrapText="1"/>
      <protection hidden="1"/>
    </xf>
    <xf numFmtId="0" fontId="0" fillId="35" borderId="29" xfId="0" applyFill="1" applyBorder="1" applyAlignment="1" applyProtection="1">
      <alignment horizontal="center" vertical="center" wrapText="1"/>
      <protection hidden="1"/>
    </xf>
    <xf numFmtId="0" fontId="0" fillId="35" borderId="33" xfId="0" applyFill="1" applyBorder="1" applyAlignment="1" applyProtection="1">
      <alignment horizontal="center" vertical="center" wrapText="1"/>
      <protection hidden="1"/>
    </xf>
    <xf numFmtId="0" fontId="0" fillId="35" borderId="12" xfId="0" applyFill="1" applyBorder="1" applyAlignment="1" applyProtection="1">
      <alignment horizontal="center" vertical="center" wrapText="1"/>
      <protection hidden="1"/>
    </xf>
    <xf numFmtId="0" fontId="0" fillId="35" borderId="14" xfId="0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 wrapText="1"/>
      <protection locked="0"/>
    </xf>
    <xf numFmtId="0" fontId="0" fillId="0" borderId="57" xfId="0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35" borderId="25" xfId="0" applyFill="1" applyBorder="1" applyAlignment="1" applyProtection="1">
      <alignment horizontal="center" vertical="center"/>
      <protection hidden="1"/>
    </xf>
    <xf numFmtId="0" fontId="0" fillId="35" borderId="33" xfId="0" applyFill="1" applyBorder="1" applyAlignment="1" applyProtection="1">
      <alignment horizontal="center" vertical="center"/>
      <protection hidden="1"/>
    </xf>
    <xf numFmtId="0" fontId="0" fillId="35" borderId="12" xfId="0" applyFill="1" applyBorder="1" applyAlignment="1" applyProtection="1">
      <alignment horizontal="center" vertical="center"/>
      <protection hidden="1"/>
    </xf>
    <xf numFmtId="0" fontId="0" fillId="0" borderId="20" xfId="0" applyNumberFormat="1" applyBorder="1" applyAlignment="1" applyProtection="1">
      <alignment vertical="center"/>
      <protection hidden="1" locked="0"/>
    </xf>
    <xf numFmtId="0" fontId="4" fillId="35" borderId="61" xfId="0" applyFont="1" applyFill="1" applyBorder="1" applyAlignment="1" applyProtection="1">
      <alignment horizontal="center" vertical="center" wrapText="1"/>
      <protection hidden="1"/>
    </xf>
    <xf numFmtId="0" fontId="4" fillId="35" borderId="62" xfId="0" applyFont="1" applyFill="1" applyBorder="1" applyAlignment="1" applyProtection="1">
      <alignment horizontal="center" vertical="center" wrapText="1"/>
      <protection hidden="1"/>
    </xf>
    <xf numFmtId="0" fontId="4" fillId="35" borderId="63" xfId="0" applyFont="1" applyFill="1" applyBorder="1" applyAlignment="1" applyProtection="1">
      <alignment horizontal="center" vertical="center" wrapText="1"/>
      <protection hidden="1"/>
    </xf>
    <xf numFmtId="0" fontId="4" fillId="35" borderId="64" xfId="0" applyFont="1" applyFill="1" applyBorder="1" applyAlignment="1" applyProtection="1">
      <alignment horizontal="center" vertical="center" wrapText="1"/>
      <protection hidden="1"/>
    </xf>
    <xf numFmtId="0" fontId="4" fillId="35" borderId="65" xfId="0" applyFont="1" applyFill="1" applyBorder="1" applyAlignment="1" applyProtection="1">
      <alignment horizontal="center" vertical="center" wrapText="1"/>
      <protection hidden="1"/>
    </xf>
    <xf numFmtId="0" fontId="4" fillId="35" borderId="66" xfId="0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vertical="center"/>
      <protection hidden="1" locked="0"/>
    </xf>
    <xf numFmtId="0" fontId="4" fillId="35" borderId="51" xfId="0" applyFont="1" applyFill="1" applyBorder="1" applyAlignment="1" applyProtection="1">
      <alignment horizontal="center" vertical="center" wrapText="1"/>
      <protection hidden="1"/>
    </xf>
    <xf numFmtId="0" fontId="4" fillId="35" borderId="52" xfId="0" applyFont="1" applyFill="1" applyBorder="1" applyAlignment="1" applyProtection="1">
      <alignment horizontal="center" vertical="center" wrapText="1"/>
      <protection hidden="1"/>
    </xf>
    <xf numFmtId="0" fontId="4" fillId="35" borderId="53" xfId="0" applyFont="1" applyFill="1" applyBorder="1" applyAlignment="1" applyProtection="1">
      <alignment horizontal="center" vertical="center" wrapText="1"/>
      <protection hidden="1"/>
    </xf>
    <xf numFmtId="0" fontId="1" fillId="37" borderId="67" xfId="36" applyFill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/>
      <protection hidden="1" locked="0"/>
    </xf>
    <xf numFmtId="0" fontId="0" fillId="0" borderId="69" xfId="0" applyBorder="1" applyAlignment="1" applyProtection="1">
      <alignment horizontal="center" vertical="center"/>
      <protection hidden="1" locked="0"/>
    </xf>
    <xf numFmtId="0" fontId="0" fillId="0" borderId="32" xfId="0" applyBorder="1" applyAlignment="1" applyProtection="1">
      <alignment horizontal="center" vertical="center"/>
      <protection hidden="1" locked="0"/>
    </xf>
    <xf numFmtId="0" fontId="0" fillId="0" borderId="27" xfId="0" applyBorder="1" applyAlignment="1" applyProtection="1">
      <alignment horizontal="center" vertical="center"/>
      <protection hidden="1" locked="0"/>
    </xf>
    <xf numFmtId="0" fontId="0" fillId="0" borderId="70" xfId="0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center" vertical="center"/>
      <protection hidden="1" locked="0"/>
    </xf>
    <xf numFmtId="0" fontId="0" fillId="0" borderId="69" xfId="0" applyBorder="1" applyAlignment="1" applyProtection="1">
      <alignment/>
      <protection hidden="1" locked="0"/>
    </xf>
    <xf numFmtId="0" fontId="0" fillId="0" borderId="32" xfId="0" applyBorder="1" applyAlignment="1" applyProtection="1">
      <alignment/>
      <protection hidden="1" locked="0"/>
    </xf>
    <xf numFmtId="0" fontId="0" fillId="0" borderId="51" xfId="0" applyBorder="1" applyAlignment="1" applyProtection="1">
      <alignment horizontal="center" vertical="center"/>
      <protection hidden="1" locked="0"/>
    </xf>
    <xf numFmtId="0" fontId="0" fillId="0" borderId="52" xfId="0" applyBorder="1" applyAlignment="1" applyProtection="1">
      <alignment horizontal="center" vertical="center"/>
      <protection hidden="1" locked="0"/>
    </xf>
    <xf numFmtId="0" fontId="0" fillId="0" borderId="53" xfId="0" applyBorder="1" applyAlignment="1" applyProtection="1">
      <alignment horizontal="center" vertical="center"/>
      <protection hidden="1" locked="0"/>
    </xf>
    <xf numFmtId="0" fontId="4" fillId="35" borderId="61" xfId="0" applyFont="1" applyFill="1" applyBorder="1" applyAlignment="1" applyProtection="1">
      <alignment horizontal="center" vertical="center"/>
      <protection hidden="1"/>
    </xf>
    <xf numFmtId="0" fontId="4" fillId="35" borderId="62" xfId="0" applyFont="1" applyFill="1" applyBorder="1" applyAlignment="1" applyProtection="1">
      <alignment horizontal="center" vertical="center"/>
      <protection hidden="1"/>
    </xf>
    <xf numFmtId="0" fontId="4" fillId="35" borderId="63" xfId="0" applyFont="1" applyFill="1" applyBorder="1" applyAlignment="1" applyProtection="1">
      <alignment horizontal="center" vertical="center"/>
      <protection hidden="1"/>
    </xf>
    <xf numFmtId="0" fontId="4" fillId="35" borderId="64" xfId="0" applyFont="1" applyFill="1" applyBorder="1" applyAlignment="1" applyProtection="1">
      <alignment horizontal="center" vertical="center"/>
      <protection hidden="1"/>
    </xf>
    <xf numFmtId="0" fontId="4" fillId="35" borderId="65" xfId="0" applyFont="1" applyFill="1" applyBorder="1" applyAlignment="1" applyProtection="1">
      <alignment horizontal="center" vertical="center"/>
      <protection hidden="1"/>
    </xf>
    <xf numFmtId="0" fontId="4" fillId="35" borderId="66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58" xfId="0" applyBorder="1" applyAlignment="1" applyProtection="1">
      <alignment horizontal="right"/>
      <protection hidden="1"/>
    </xf>
    <xf numFmtId="0" fontId="0" fillId="35" borderId="70" xfId="0" applyFill="1" applyBorder="1" applyAlignment="1" applyProtection="1">
      <alignment horizontal="center" vertical="center" wrapText="1"/>
      <protection hidden="1"/>
    </xf>
    <xf numFmtId="3" fontId="0" fillId="0" borderId="61" xfId="0" applyNumberFormat="1" applyBorder="1" applyAlignment="1" applyProtection="1">
      <alignment horizontal="center" vertical="center"/>
      <protection hidden="1" locked="0"/>
    </xf>
    <xf numFmtId="3" fontId="0" fillId="0" borderId="62" xfId="0" applyNumberFormat="1" applyBorder="1" applyAlignment="1" applyProtection="1">
      <alignment horizontal="center" vertical="center"/>
      <protection hidden="1" locked="0"/>
    </xf>
    <xf numFmtId="3" fontId="0" fillId="0" borderId="56" xfId="0" applyNumberFormat="1" applyBorder="1" applyAlignment="1" applyProtection="1">
      <alignment horizontal="center" vertical="center"/>
      <protection hidden="1" locked="0"/>
    </xf>
    <xf numFmtId="3" fontId="0" fillId="0" borderId="24" xfId="0" applyNumberFormat="1" applyBorder="1" applyAlignment="1" applyProtection="1">
      <alignment horizontal="center" vertical="center"/>
      <protection hidden="1" locked="0"/>
    </xf>
    <xf numFmtId="3" fontId="0" fillId="0" borderId="71" xfId="0" applyNumberFormat="1" applyBorder="1" applyAlignment="1" applyProtection="1">
      <alignment horizontal="center" vertical="center"/>
      <protection hidden="1" locked="0"/>
    </xf>
    <xf numFmtId="3" fontId="0" fillId="0" borderId="72" xfId="0" applyNumberFormat="1" applyBorder="1" applyAlignment="1" applyProtection="1">
      <alignment horizontal="center" vertical="center"/>
      <protection hidden="1" locked="0"/>
    </xf>
    <xf numFmtId="3" fontId="0" fillId="0" borderId="68" xfId="0" applyNumberFormat="1" applyBorder="1" applyAlignment="1" applyProtection="1">
      <alignment horizontal="center" vertical="center"/>
      <protection hidden="1" locked="0"/>
    </xf>
    <xf numFmtId="3" fontId="0" fillId="0" borderId="69" xfId="0" applyNumberFormat="1" applyBorder="1" applyAlignment="1" applyProtection="1">
      <alignment horizontal="center" vertical="center"/>
      <protection hidden="1" locked="0"/>
    </xf>
    <xf numFmtId="3" fontId="0" fillId="0" borderId="33" xfId="0" applyNumberFormat="1" applyBorder="1" applyAlignment="1" applyProtection="1">
      <alignment horizontal="center" vertical="center"/>
      <protection hidden="1" locked="0"/>
    </xf>
    <xf numFmtId="0" fontId="0" fillId="35" borderId="62" xfId="0" applyFill="1" applyBorder="1" applyAlignment="1" applyProtection="1">
      <alignment horizontal="center" vertical="center" wrapText="1"/>
      <protection hidden="1"/>
    </xf>
    <xf numFmtId="0" fontId="0" fillId="35" borderId="63" xfId="0" applyFill="1" applyBorder="1" applyAlignment="1" applyProtection="1">
      <alignment horizontal="center" vertical="center" wrapText="1"/>
      <protection hidden="1"/>
    </xf>
    <xf numFmtId="0" fontId="0" fillId="35" borderId="0" xfId="0" applyFill="1" applyBorder="1" applyAlignment="1" applyProtection="1">
      <alignment horizontal="center" vertical="center" wrapText="1"/>
      <protection hidden="1"/>
    </xf>
    <xf numFmtId="0" fontId="0" fillId="35" borderId="44" xfId="0" applyFill="1" applyBorder="1" applyAlignment="1" applyProtection="1">
      <alignment horizontal="center" vertical="center" wrapText="1"/>
      <protection hidden="1"/>
    </xf>
    <xf numFmtId="0" fontId="0" fillId="35" borderId="65" xfId="0" applyFill="1" applyBorder="1" applyAlignment="1" applyProtection="1">
      <alignment horizontal="center" vertical="center" wrapText="1"/>
      <protection hidden="1"/>
    </xf>
    <xf numFmtId="0" fontId="0" fillId="35" borderId="66" xfId="0" applyFill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 horizontal="center" vertical="center" wrapText="1"/>
      <protection hidden="1" locked="0"/>
    </xf>
    <xf numFmtId="0" fontId="0" fillId="0" borderId="63" xfId="0" applyBorder="1" applyAlignment="1" applyProtection="1">
      <alignment horizontal="center" vertical="center" wrapText="1"/>
      <protection hidden="1" locked="0"/>
    </xf>
    <xf numFmtId="0" fontId="0" fillId="0" borderId="57" xfId="0" applyBorder="1" applyAlignment="1" applyProtection="1">
      <alignment horizontal="center" vertical="center" wrapText="1"/>
      <protection hidden="1" locked="0"/>
    </xf>
    <xf numFmtId="0" fontId="0" fillId="0" borderId="0" xfId="0" applyBorder="1" applyAlignment="1" applyProtection="1">
      <alignment horizontal="center" vertical="center" wrapText="1"/>
      <protection hidden="1" locked="0"/>
    </xf>
    <xf numFmtId="0" fontId="0" fillId="0" borderId="44" xfId="0" applyBorder="1" applyAlignment="1" applyProtection="1">
      <alignment horizontal="center" vertical="center" wrapText="1"/>
      <protection hidden="1" locked="0"/>
    </xf>
    <xf numFmtId="0" fontId="0" fillId="0" borderId="59" xfId="0" applyBorder="1" applyAlignment="1" applyProtection="1">
      <alignment horizontal="center" vertical="center" wrapText="1"/>
      <protection hidden="1" locked="0"/>
    </xf>
    <xf numFmtId="0" fontId="0" fillId="0" borderId="65" xfId="0" applyBorder="1" applyAlignment="1" applyProtection="1">
      <alignment horizontal="center" vertical="center" wrapText="1"/>
      <protection hidden="1" locked="0"/>
    </xf>
    <xf numFmtId="0" fontId="0" fillId="0" borderId="66" xfId="0" applyBorder="1" applyAlignment="1" applyProtection="1">
      <alignment horizontal="center" vertical="center" wrapText="1"/>
      <protection hidden="1" locked="0"/>
    </xf>
    <xf numFmtId="0" fontId="0" fillId="0" borderId="61" xfId="0" applyBorder="1" applyAlignment="1" applyProtection="1">
      <alignment horizontal="center" vertical="center" wrapText="1"/>
      <protection hidden="1" locked="0"/>
    </xf>
    <xf numFmtId="0" fontId="0" fillId="0" borderId="62" xfId="0" applyBorder="1" applyAlignment="1" applyProtection="1">
      <alignment/>
      <protection locked="0"/>
    </xf>
    <xf numFmtId="0" fontId="0" fillId="0" borderId="56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58" xfId="0" applyBorder="1" applyAlignment="1" applyProtection="1">
      <alignment/>
      <protection locked="0"/>
    </xf>
    <xf numFmtId="0" fontId="0" fillId="0" borderId="64" xfId="0" applyBorder="1" applyAlignment="1" applyProtection="1">
      <alignment/>
      <protection locked="0"/>
    </xf>
    <xf numFmtId="0" fontId="0" fillId="0" borderId="65" xfId="0" applyBorder="1" applyAlignment="1" applyProtection="1">
      <alignment/>
      <protection locked="0"/>
    </xf>
    <xf numFmtId="0" fontId="0" fillId="0" borderId="60" xfId="0" applyBorder="1" applyAlignment="1" applyProtection="1">
      <alignment/>
      <protection locked="0"/>
    </xf>
    <xf numFmtId="0" fontId="0" fillId="35" borderId="61" xfId="0" applyFill="1" applyBorder="1" applyAlignment="1" applyProtection="1">
      <alignment horizontal="center" vertical="center" wrapText="1"/>
      <protection hidden="1"/>
    </xf>
    <xf numFmtId="0" fontId="0" fillId="0" borderId="62" xfId="0" applyBorder="1" applyAlignment="1">
      <alignment/>
    </xf>
    <xf numFmtId="0" fontId="0" fillId="0" borderId="56" xfId="0" applyBorder="1" applyAlignment="1">
      <alignment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58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60" xfId="0" applyBorder="1" applyAlignment="1">
      <alignment/>
    </xf>
    <xf numFmtId="0" fontId="0" fillId="35" borderId="31" xfId="0" applyFill="1" applyBorder="1" applyAlignment="1" applyProtection="1">
      <alignment horizontal="center" vertical="center"/>
      <protection hidden="1"/>
    </xf>
    <xf numFmtId="0" fontId="0" fillId="35" borderId="29" xfId="0" applyFill="1" applyBorder="1" applyAlignment="1" applyProtection="1">
      <alignment horizontal="center" vertical="center"/>
      <protection hidden="1"/>
    </xf>
    <xf numFmtId="0" fontId="0" fillId="35" borderId="73" xfId="0" applyFill="1" applyBorder="1" applyAlignment="1" applyProtection="1">
      <alignment horizontal="center" vertical="center"/>
      <protection hidden="1"/>
    </xf>
    <xf numFmtId="0" fontId="0" fillId="35" borderId="74" xfId="0" applyFill="1" applyBorder="1" applyAlignment="1" applyProtection="1">
      <alignment horizontal="center" vertical="center"/>
      <protection hidden="1"/>
    </xf>
    <xf numFmtId="0" fontId="0" fillId="35" borderId="13" xfId="0" applyFill="1" applyBorder="1" applyAlignment="1" applyProtection="1">
      <alignment horizontal="center" vertical="center"/>
      <protection hidden="1"/>
    </xf>
    <xf numFmtId="0" fontId="0" fillId="35" borderId="26" xfId="0" applyFill="1" applyBorder="1" applyAlignment="1" applyProtection="1">
      <alignment horizontal="center" vertical="center"/>
      <protection hidden="1"/>
    </xf>
    <xf numFmtId="0" fontId="0" fillId="35" borderId="13" xfId="0" applyFill="1" applyBorder="1" applyAlignment="1" applyProtection="1">
      <alignment horizontal="center" vertical="center" wrapText="1"/>
      <protection hidden="1"/>
    </xf>
    <xf numFmtId="0" fontId="0" fillId="35" borderId="15" xfId="0" applyFill="1" applyBorder="1" applyAlignment="1" applyProtection="1">
      <alignment horizontal="center" vertical="center" wrapText="1"/>
      <protection hidden="1"/>
    </xf>
    <xf numFmtId="0" fontId="0" fillId="35" borderId="68" xfId="0" applyFill="1" applyBorder="1" applyAlignment="1" applyProtection="1">
      <alignment horizontal="center" vertical="center" wrapText="1"/>
      <protection hidden="1"/>
    </xf>
    <xf numFmtId="0" fontId="0" fillId="35" borderId="69" xfId="0" applyFill="1" applyBorder="1" applyAlignment="1" applyProtection="1">
      <alignment horizontal="center" vertical="center" wrapText="1"/>
      <protection hidden="1"/>
    </xf>
    <xf numFmtId="0" fontId="0" fillId="35" borderId="32" xfId="0" applyFill="1" applyBorder="1" applyAlignment="1" applyProtection="1">
      <alignment horizontal="center" vertical="center" wrapText="1"/>
      <protection hidden="1"/>
    </xf>
    <xf numFmtId="0" fontId="0" fillId="35" borderId="26" xfId="0" applyFill="1" applyBorder="1" applyAlignment="1" applyProtection="1">
      <alignment horizontal="center" vertical="center" wrapText="1"/>
      <protection hidden="1"/>
    </xf>
    <xf numFmtId="0" fontId="0" fillId="35" borderId="18" xfId="0" applyFill="1" applyBorder="1" applyAlignment="1" applyProtection="1">
      <alignment horizontal="center" vertical="center" wrapText="1"/>
      <protection hidden="1"/>
    </xf>
    <xf numFmtId="0" fontId="0" fillId="35" borderId="17" xfId="0" applyFill="1" applyBorder="1" applyAlignment="1" applyProtection="1">
      <alignment horizontal="center" vertical="center"/>
      <protection hidden="1"/>
    </xf>
    <xf numFmtId="0" fontId="0" fillId="35" borderId="70" xfId="0" applyFill="1" applyBorder="1" applyAlignment="1" applyProtection="1">
      <alignment horizontal="center" vertical="center"/>
      <protection hidden="1"/>
    </xf>
    <xf numFmtId="0" fontId="0" fillId="35" borderId="50" xfId="0" applyFill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vertical="center" wrapText="1"/>
      <protection hidden="1" locked="0"/>
    </xf>
    <xf numFmtId="0" fontId="0" fillId="0" borderId="16" xfId="0" applyBorder="1" applyAlignment="1" applyProtection="1">
      <alignment vertical="center" wrapText="1"/>
      <protection hidden="1" locked="0"/>
    </xf>
    <xf numFmtId="0" fontId="0" fillId="0" borderId="19" xfId="0" applyBorder="1" applyAlignment="1" applyProtection="1">
      <alignment horizontal="center" vertical="center" wrapText="1"/>
      <protection hidden="1" locked="0"/>
    </xf>
    <xf numFmtId="0" fontId="0" fillId="0" borderId="20" xfId="0" applyBorder="1" applyAlignment="1" applyProtection="1">
      <alignment horizontal="center" vertical="center" wrapText="1"/>
      <protection hidden="1" locked="0"/>
    </xf>
    <xf numFmtId="0" fontId="0" fillId="0" borderId="13" xfId="0" applyBorder="1" applyAlignment="1" applyProtection="1">
      <alignment horizontal="center" vertical="center" wrapText="1"/>
      <protection hidden="1" locked="0"/>
    </xf>
    <xf numFmtId="0" fontId="0" fillId="0" borderId="12" xfId="0" applyBorder="1" applyAlignment="1" applyProtection="1">
      <alignment horizontal="center" vertical="center" wrapText="1"/>
      <protection hidden="1" locked="0"/>
    </xf>
    <xf numFmtId="0" fontId="0" fillId="0" borderId="15" xfId="0" applyBorder="1" applyAlignment="1" applyProtection="1">
      <alignment horizontal="center" vertical="center" wrapText="1"/>
      <protection hidden="1" locked="0"/>
    </xf>
    <xf numFmtId="0" fontId="0" fillId="0" borderId="14" xfId="0" applyBorder="1" applyAlignment="1" applyProtection="1">
      <alignment horizontal="center" vertical="center" wrapText="1"/>
      <protection hidden="1" locked="0"/>
    </xf>
    <xf numFmtId="0" fontId="0" fillId="0" borderId="21" xfId="0" applyBorder="1" applyAlignment="1" applyProtection="1">
      <alignment horizontal="center" vertical="center" wrapText="1"/>
      <protection hidden="1" locked="0"/>
    </xf>
    <xf numFmtId="0" fontId="0" fillId="0" borderId="26" xfId="0" applyBorder="1" applyAlignment="1" applyProtection="1">
      <alignment horizontal="center" vertical="center" wrapText="1"/>
      <protection hidden="1" locked="0"/>
    </xf>
    <xf numFmtId="0" fontId="0" fillId="0" borderId="18" xfId="0" applyBorder="1" applyAlignment="1" applyProtection="1">
      <alignment horizontal="center" vertical="center" wrapText="1"/>
      <protection hidden="1" locked="0"/>
    </xf>
    <xf numFmtId="0" fontId="0" fillId="0" borderId="74" xfId="0" applyNumberFormat="1" applyBorder="1" applyAlignment="1" applyProtection="1">
      <alignment horizontal="center" vertical="center"/>
      <protection hidden="1" locked="0"/>
    </xf>
    <xf numFmtId="0" fontId="0" fillId="0" borderId="52" xfId="0" applyNumberFormat="1" applyBorder="1" applyAlignment="1" applyProtection="1">
      <alignment horizontal="center" vertical="center"/>
      <protection hidden="1" locked="0"/>
    </xf>
    <xf numFmtId="0" fontId="0" fillId="0" borderId="53" xfId="0" applyNumberFormat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left"/>
      <protection hidden="1"/>
    </xf>
    <xf numFmtId="0" fontId="0" fillId="35" borderId="14" xfId="0" applyFill="1" applyBorder="1" applyAlignment="1" applyProtection="1">
      <alignment horizontal="center" vertical="center"/>
      <protection hidden="1"/>
    </xf>
    <xf numFmtId="0" fontId="0" fillId="35" borderId="24" xfId="0" applyFill="1" applyBorder="1" applyAlignment="1" applyProtection="1">
      <alignment horizontal="center" vertical="center" wrapText="1"/>
      <protection hidden="1"/>
    </xf>
    <xf numFmtId="0" fontId="0" fillId="35" borderId="71" xfId="0" applyFill="1" applyBorder="1" applyAlignment="1" applyProtection="1">
      <alignment horizontal="center" vertical="center" wrapText="1"/>
      <protection hidden="1"/>
    </xf>
    <xf numFmtId="0" fontId="0" fillId="35" borderId="75" xfId="0" applyFill="1" applyBorder="1" applyAlignment="1" applyProtection="1">
      <alignment horizontal="center" vertical="center" wrapText="1"/>
      <protection hidden="1"/>
    </xf>
    <xf numFmtId="0" fontId="4" fillId="35" borderId="54" xfId="0" applyFont="1" applyFill="1" applyBorder="1" applyAlignment="1" applyProtection="1">
      <alignment horizontal="center" vertical="center"/>
      <protection hidden="1"/>
    </xf>
    <xf numFmtId="0" fontId="4" fillId="35" borderId="29" xfId="0" applyFont="1" applyFill="1" applyBorder="1" applyAlignment="1" applyProtection="1">
      <alignment horizontal="center" vertical="center"/>
      <protection hidden="1"/>
    </xf>
    <xf numFmtId="0" fontId="4" fillId="35" borderId="74" xfId="0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vertical="center"/>
      <protection hidden="1" locked="0"/>
    </xf>
    <xf numFmtId="0" fontId="0" fillId="0" borderId="76" xfId="0" applyFill="1" applyBorder="1" applyAlignment="1" applyProtection="1">
      <alignment horizontal="center"/>
      <protection hidden="1"/>
    </xf>
    <xf numFmtId="0" fontId="0" fillId="0" borderId="50" xfId="0" applyFill="1" applyBorder="1" applyAlignment="1" applyProtection="1">
      <alignment horizontal="center"/>
      <protection hidden="1"/>
    </xf>
    <xf numFmtId="0" fontId="0" fillId="0" borderId="14" xfId="0" applyNumberFormat="1" applyBorder="1" applyAlignment="1" applyProtection="1">
      <alignment vertical="center"/>
      <protection hidden="1" locked="0"/>
    </xf>
    <xf numFmtId="3" fontId="0" fillId="0" borderId="77" xfId="0" applyNumberFormat="1" applyBorder="1" applyAlignment="1" applyProtection="1">
      <alignment horizontal="center" vertical="center"/>
      <protection hidden="1" locked="0"/>
    </xf>
    <xf numFmtId="3" fontId="0" fillId="0" borderId="78" xfId="0" applyNumberFormat="1" applyBorder="1" applyAlignment="1" applyProtection="1">
      <alignment horizontal="center" vertical="center"/>
      <protection hidden="1" locked="0"/>
    </xf>
    <xf numFmtId="3" fontId="0" fillId="0" borderId="79" xfId="0" applyNumberFormat="1" applyBorder="1" applyAlignment="1" applyProtection="1">
      <alignment horizontal="center" vertical="center"/>
      <protection hidden="1" locked="0"/>
    </xf>
    <xf numFmtId="3" fontId="0" fillId="0" borderId="27" xfId="0" applyNumberFormat="1" applyBorder="1" applyAlignment="1" applyProtection="1">
      <alignment horizontal="center" vertical="center"/>
      <protection hidden="1" locked="0"/>
    </xf>
    <xf numFmtId="3" fontId="0" fillId="0" borderId="70" xfId="0" applyNumberFormat="1" applyBorder="1" applyAlignment="1" applyProtection="1">
      <alignment horizontal="center" vertical="center"/>
      <protection hidden="1" locked="0"/>
    </xf>
    <xf numFmtId="3" fontId="0" fillId="0" borderId="16" xfId="0" applyNumberForma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 horizontal="right"/>
      <protection hidden="1"/>
    </xf>
    <xf numFmtId="0" fontId="0" fillId="0" borderId="58" xfId="0" applyFill="1" applyBorder="1" applyAlignment="1" applyProtection="1">
      <alignment horizontal="right"/>
      <protection hidden="1"/>
    </xf>
    <xf numFmtId="3" fontId="1" fillId="0" borderId="51" xfId="36" applyNumberFormat="1" applyFont="1" applyBorder="1" applyAlignment="1" applyProtection="1">
      <alignment horizontal="center" vertical="center"/>
      <protection hidden="1" locked="0"/>
    </xf>
    <xf numFmtId="3" fontId="1" fillId="0" borderId="52" xfId="36" applyNumberFormat="1" applyBorder="1" applyAlignment="1" applyProtection="1">
      <alignment horizontal="center" vertical="center"/>
      <protection hidden="1" locked="0"/>
    </xf>
    <xf numFmtId="3" fontId="1" fillId="0" borderId="53" xfId="36" applyNumberFormat="1" applyBorder="1" applyAlignment="1" applyProtection="1">
      <alignment horizontal="center" vertical="center"/>
      <protection hidden="1" locked="0"/>
    </xf>
    <xf numFmtId="3" fontId="1" fillId="0" borderId="68" xfId="36" applyNumberFormat="1" applyFont="1" applyBorder="1" applyAlignment="1" applyProtection="1">
      <alignment horizontal="center" vertical="center"/>
      <protection hidden="1" locked="0"/>
    </xf>
    <xf numFmtId="3" fontId="1" fillId="0" borderId="69" xfId="36" applyNumberFormat="1" applyBorder="1" applyAlignment="1" applyProtection="1">
      <alignment horizontal="center" vertical="center"/>
      <protection hidden="1" locked="0"/>
    </xf>
    <xf numFmtId="3" fontId="1" fillId="0" borderId="32" xfId="36" applyNumberFormat="1" applyBorder="1" applyAlignment="1" applyProtection="1">
      <alignment horizontal="center" vertical="center"/>
      <protection hidden="1" locked="0"/>
    </xf>
    <xf numFmtId="3" fontId="1" fillId="0" borderId="27" xfId="36" applyNumberFormat="1" applyFont="1" applyBorder="1" applyAlignment="1" applyProtection="1">
      <alignment horizontal="center" vertical="center"/>
      <protection hidden="1" locked="0"/>
    </xf>
    <xf numFmtId="3" fontId="1" fillId="0" borderId="70" xfId="36" applyNumberFormat="1" applyBorder="1" applyAlignment="1" applyProtection="1">
      <alignment horizontal="center" vertical="center"/>
      <protection hidden="1" locked="0"/>
    </xf>
    <xf numFmtId="3" fontId="1" fillId="0" borderId="50" xfId="36" applyNumberFormat="1" applyBorder="1" applyAlignment="1" applyProtection="1">
      <alignment horizontal="center" vertical="center"/>
      <protection hidden="1" locked="0"/>
    </xf>
    <xf numFmtId="0" fontId="0" fillId="0" borderId="14" xfId="0" applyFill="1" applyBorder="1" applyAlignment="1" applyProtection="1">
      <alignment vertical="center"/>
      <protection hidden="1" locked="0"/>
    </xf>
    <xf numFmtId="0" fontId="0" fillId="0" borderId="18" xfId="0" applyBorder="1" applyAlignment="1" applyProtection="1">
      <alignment vertical="center"/>
      <protection hidden="1" locked="0"/>
    </xf>
    <xf numFmtId="0" fontId="0" fillId="35" borderId="80" xfId="0" applyFont="1" applyFill="1" applyBorder="1" applyAlignment="1" applyProtection="1">
      <alignment horizontal="center" vertical="center"/>
      <protection hidden="1"/>
    </xf>
    <xf numFmtId="0" fontId="0" fillId="35" borderId="81" xfId="0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vertical="center"/>
      <protection hidden="1" locked="0"/>
    </xf>
    <xf numFmtId="0" fontId="0" fillId="0" borderId="12" xfId="0" applyBorder="1" applyAlignment="1" applyProtection="1">
      <alignment vertical="center"/>
      <protection hidden="1" locked="0"/>
    </xf>
    <xf numFmtId="0" fontId="0" fillId="0" borderId="26" xfId="0" applyBorder="1" applyAlignment="1" applyProtection="1">
      <alignment vertical="center"/>
      <protection hidden="1" locked="0"/>
    </xf>
    <xf numFmtId="0" fontId="5" fillId="0" borderId="0" xfId="0" applyFont="1" applyFill="1" applyAlignment="1" applyProtection="1">
      <alignment horizontal="center" vertical="center" wrapText="1"/>
      <protection hidden="1"/>
    </xf>
    <xf numFmtId="0" fontId="0" fillId="35" borderId="28" xfId="0" applyFill="1" applyBorder="1" applyAlignment="1" applyProtection="1">
      <alignment horizontal="center" vertical="center"/>
      <protection hidden="1"/>
    </xf>
    <xf numFmtId="0" fontId="0" fillId="35" borderId="82" xfId="0" applyFill="1" applyBorder="1" applyAlignment="1" applyProtection="1">
      <alignment horizontal="center" vertical="center"/>
      <protection hidden="1"/>
    </xf>
    <xf numFmtId="0" fontId="0" fillId="0" borderId="83" xfId="0" applyFont="1" applyFill="1" applyBorder="1" applyAlignment="1" applyProtection="1">
      <alignment horizontal="left" vertical="top" wrapText="1"/>
      <protection hidden="1" locked="0"/>
    </xf>
    <xf numFmtId="0" fontId="0" fillId="0" borderId="71" xfId="0" applyFont="1" applyFill="1" applyBorder="1" applyAlignment="1" applyProtection="1">
      <alignment horizontal="left" vertical="top" wrapText="1"/>
      <protection hidden="1" locked="0"/>
    </xf>
    <xf numFmtId="0" fontId="0" fillId="0" borderId="72" xfId="0" applyFont="1" applyFill="1" applyBorder="1" applyAlignment="1" applyProtection="1">
      <alignment horizontal="left" vertical="top" wrapText="1"/>
      <protection hidden="1" locked="0"/>
    </xf>
    <xf numFmtId="0" fontId="0" fillId="0" borderId="57" xfId="0" applyFont="1" applyFill="1" applyBorder="1" applyAlignment="1" applyProtection="1">
      <alignment horizontal="left" vertical="top" wrapText="1"/>
      <protection hidden="1" locked="0"/>
    </xf>
    <xf numFmtId="0" fontId="0" fillId="0" borderId="0" xfId="0" applyFont="1" applyFill="1" applyBorder="1" applyAlignment="1" applyProtection="1">
      <alignment horizontal="left" vertical="top" wrapText="1"/>
      <protection hidden="1" locked="0"/>
    </xf>
    <xf numFmtId="0" fontId="0" fillId="0" borderId="58" xfId="0" applyFont="1" applyFill="1" applyBorder="1" applyAlignment="1" applyProtection="1">
      <alignment horizontal="left" vertical="top" wrapText="1"/>
      <protection hidden="1" locked="0"/>
    </xf>
    <xf numFmtId="0" fontId="0" fillId="0" borderId="23" xfId="0" applyFont="1" applyFill="1" applyBorder="1" applyAlignment="1" applyProtection="1">
      <alignment horizontal="left" vertical="top" wrapText="1"/>
      <protection hidden="1" locked="0"/>
    </xf>
    <xf numFmtId="0" fontId="0" fillId="0" borderId="78" xfId="0" applyFont="1" applyFill="1" applyBorder="1" applyAlignment="1" applyProtection="1">
      <alignment horizontal="left" vertical="top" wrapText="1"/>
      <protection hidden="1" locked="0"/>
    </xf>
    <xf numFmtId="0" fontId="0" fillId="0" borderId="79" xfId="0" applyFont="1" applyFill="1" applyBorder="1" applyAlignment="1" applyProtection="1">
      <alignment horizontal="left" vertical="top" wrapText="1"/>
      <protection hidden="1" locked="0"/>
    </xf>
    <xf numFmtId="0" fontId="18" fillId="0" borderId="22" xfId="0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 locked="0"/>
    </xf>
    <xf numFmtId="0" fontId="0" fillId="0" borderId="70" xfId="0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Alignment="1" applyProtection="1">
      <alignment horizontal="left"/>
      <protection hidden="1"/>
    </xf>
    <xf numFmtId="0" fontId="0" fillId="0" borderId="25" xfId="0" applyFill="1" applyBorder="1" applyAlignment="1" applyProtection="1">
      <alignment vertical="center" wrapText="1"/>
      <protection hidden="1" locked="0"/>
    </xf>
    <xf numFmtId="0" fontId="0" fillId="0" borderId="69" xfId="0" applyFont="1" applyFill="1" applyBorder="1" applyAlignment="1" applyProtection="1">
      <alignment vertical="center" wrapText="1"/>
      <protection hidden="1" locked="0"/>
    </xf>
    <xf numFmtId="0" fontId="0" fillId="0" borderId="33" xfId="0" applyFont="1" applyFill="1" applyBorder="1" applyAlignment="1" applyProtection="1">
      <alignment vertical="center" wrapText="1"/>
      <protection hidden="1" locked="0"/>
    </xf>
    <xf numFmtId="0" fontId="0" fillId="35" borderId="63" xfId="0" applyFill="1" applyBorder="1" applyAlignment="1" applyProtection="1">
      <alignment/>
      <protection hidden="1"/>
    </xf>
    <xf numFmtId="0" fontId="0" fillId="35" borderId="22" xfId="0" applyFont="1" applyFill="1" applyBorder="1" applyAlignment="1" applyProtection="1">
      <alignment/>
      <protection hidden="1"/>
    </xf>
    <xf numFmtId="0" fontId="0" fillId="35" borderId="44" xfId="0" applyFill="1" applyBorder="1" applyAlignment="1" applyProtection="1">
      <alignment/>
      <protection hidden="1"/>
    </xf>
    <xf numFmtId="0" fontId="0" fillId="35" borderId="22" xfId="0" applyFill="1" applyBorder="1" applyAlignment="1" applyProtection="1">
      <alignment/>
      <protection hidden="1"/>
    </xf>
    <xf numFmtId="0" fontId="0" fillId="35" borderId="64" xfId="0" applyFill="1" applyBorder="1" applyAlignment="1" applyProtection="1">
      <alignment/>
      <protection hidden="1"/>
    </xf>
    <xf numFmtId="0" fontId="0" fillId="35" borderId="66" xfId="0" applyFill="1" applyBorder="1" applyAlignment="1" applyProtection="1">
      <alignment/>
      <protection hidden="1"/>
    </xf>
    <xf numFmtId="0" fontId="0" fillId="0" borderId="68" xfId="0" applyFill="1" applyBorder="1" applyAlignment="1" applyProtection="1">
      <alignment horizontal="center" vertical="center"/>
      <protection hidden="1" locked="0"/>
    </xf>
    <xf numFmtId="0" fontId="0" fillId="0" borderId="69" xfId="0" applyFill="1" applyBorder="1" applyAlignment="1" applyProtection="1">
      <alignment horizontal="center" vertical="center"/>
      <protection hidden="1" locked="0"/>
    </xf>
    <xf numFmtId="0" fontId="0" fillId="0" borderId="51" xfId="0" applyFont="1" applyFill="1" applyBorder="1" applyAlignment="1" applyProtection="1">
      <alignment horizontal="center" vertical="center"/>
      <protection hidden="1" locked="0"/>
    </xf>
    <xf numFmtId="0" fontId="0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0" xfId="0" applyFill="1" applyBorder="1" applyAlignment="1" applyProtection="1">
      <alignment horizontal="left"/>
      <protection hidden="1"/>
    </xf>
    <xf numFmtId="0" fontId="0" fillId="0" borderId="29" xfId="0" applyFill="1" applyBorder="1" applyAlignment="1" applyProtection="1">
      <alignment vertical="center"/>
      <protection hidden="1" locked="0"/>
    </xf>
    <xf numFmtId="0" fontId="0" fillId="0" borderId="29" xfId="0" applyBorder="1" applyAlignment="1" applyProtection="1">
      <alignment vertical="center"/>
      <protection hidden="1" locked="0"/>
    </xf>
    <xf numFmtId="0" fontId="0" fillId="0" borderId="73" xfId="0" applyBorder="1" applyAlignment="1" applyProtection="1">
      <alignment vertical="center"/>
      <protection hidden="1" locked="0"/>
    </xf>
    <xf numFmtId="0" fontId="17" fillId="0" borderId="84" xfId="0" applyFont="1" applyFill="1" applyBorder="1" applyAlignment="1" applyProtection="1">
      <alignment horizontal="center" vertical="center"/>
      <protection hidden="1" locked="0"/>
    </xf>
    <xf numFmtId="0" fontId="17" fillId="0" borderId="85" xfId="0" applyFont="1" applyFill="1" applyBorder="1" applyAlignment="1" applyProtection="1">
      <alignment horizontal="center" vertical="center"/>
      <protection hidden="1" locked="0"/>
    </xf>
    <xf numFmtId="0" fontId="17" fillId="36" borderId="86" xfId="0" applyFont="1" applyFill="1" applyBorder="1" applyAlignment="1" applyProtection="1">
      <alignment horizontal="center" vertical="center"/>
      <protection hidden="1"/>
    </xf>
    <xf numFmtId="0" fontId="17" fillId="36" borderId="87" xfId="0" applyFont="1" applyFill="1" applyBorder="1" applyAlignment="1" applyProtection="1">
      <alignment horizontal="center" vertical="center"/>
      <protection hidden="1"/>
    </xf>
    <xf numFmtId="0" fontId="0" fillId="0" borderId="68" xfId="0" applyFont="1" applyFill="1" applyBorder="1" applyAlignment="1" applyProtection="1">
      <alignment horizontal="center" vertical="center"/>
      <protection hidden="1" locked="0"/>
    </xf>
    <xf numFmtId="0" fontId="0" fillId="0" borderId="69" xfId="0" applyFont="1" applyFill="1" applyBorder="1" applyAlignment="1" applyProtection="1">
      <alignment horizontal="center" vertical="center"/>
      <protection hidden="1" locked="0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Alignment="1">
      <alignment horizontal="center" vertical="center"/>
    </xf>
    <xf numFmtId="0" fontId="5" fillId="36" borderId="41" xfId="0" applyFont="1" applyFill="1" applyBorder="1" applyAlignment="1" applyProtection="1">
      <alignment horizontal="center" vertical="center"/>
      <protection hidden="1"/>
    </xf>
    <xf numFmtId="0" fontId="5" fillId="36" borderId="0" xfId="0" applyFont="1" applyFill="1" applyBorder="1" applyAlignment="1" applyProtection="1">
      <alignment horizontal="center" vertical="center"/>
      <protection hidden="1"/>
    </xf>
    <xf numFmtId="0" fontId="5" fillId="36" borderId="88" xfId="0" applyFont="1" applyFill="1" applyBorder="1" applyAlignment="1" applyProtection="1">
      <alignment horizontal="center" vertical="center"/>
      <protection hidden="1"/>
    </xf>
    <xf numFmtId="0" fontId="0" fillId="36" borderId="89" xfId="0" applyFont="1" applyFill="1" applyBorder="1" applyAlignment="1" applyProtection="1">
      <alignment horizontal="right" vertical="center"/>
      <protection hidden="1"/>
    </xf>
    <xf numFmtId="0" fontId="0" fillId="36" borderId="0" xfId="0" applyFont="1" applyFill="1" applyBorder="1" applyAlignment="1" applyProtection="1">
      <alignment horizontal="right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right" wrapText="1"/>
      <protection hidden="1"/>
    </xf>
    <xf numFmtId="0" fontId="17" fillId="36" borderId="0" xfId="0" applyFont="1" applyFill="1" applyBorder="1" applyAlignment="1" applyProtection="1">
      <alignment horizontal="center" vertical="center"/>
      <protection hidden="1"/>
    </xf>
    <xf numFmtId="0" fontId="17" fillId="36" borderId="41" xfId="0" applyFont="1" applyFill="1" applyBorder="1" applyAlignment="1" applyProtection="1">
      <alignment horizontal="center" vertical="center"/>
      <protection hidden="1"/>
    </xf>
  </cellXfs>
  <cellStyles count="5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 část pro vyrozumívání-upr1" xfId="48"/>
    <cellStyle name="normální_Část po vyrozumívání" xfId="49"/>
    <cellStyle name="normální_Část pro vyrozumívání" xfId="50"/>
    <cellStyle name="normální_List1" xfId="51"/>
    <cellStyle name="normální_MDB_osoby" xfId="52"/>
    <cellStyle name="normální_MDB_vaz_osob" xfId="53"/>
    <cellStyle name="Poznámka" xfId="54"/>
    <cellStyle name="Percent" xfId="55"/>
    <cellStyle name="Propojená buňka" xfId="56"/>
    <cellStyle name="Followed Hyperlink" xfId="57"/>
    <cellStyle name="Správně" xfId="58"/>
    <cellStyle name="Text upozornění" xfId="59"/>
    <cellStyle name="Vstup" xfId="60"/>
    <cellStyle name="Výpočet" xfId="61"/>
    <cellStyle name="Výstup" xfId="62"/>
    <cellStyle name="Vysvětlující text" xfId="63"/>
    <cellStyle name="Zvýraznění 1" xfId="64"/>
    <cellStyle name="Zvýraznění 2" xfId="65"/>
    <cellStyle name="Zvýraznění 3" xfId="66"/>
    <cellStyle name="Zvýraznění 4" xfId="67"/>
    <cellStyle name="Zvýraznění 5" xfId="68"/>
    <cellStyle name="Zvýraznění 6" xfId="69"/>
  </cellStyles>
  <dxfs count="11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15</xdr:row>
      <xdr:rowOff>76200</xdr:rowOff>
    </xdr:from>
    <xdr:ext cx="200025" cy="295275"/>
    <xdr:sp>
      <xdr:nvSpPr>
        <xdr:cNvPr id="1" name="Text Box 29"/>
        <xdr:cNvSpPr txBox="1">
          <a:spLocks noChangeArrowheads="1"/>
        </xdr:cNvSpPr>
      </xdr:nvSpPr>
      <xdr:spPr>
        <a:xfrm>
          <a:off x="9525" y="3467100"/>
          <a:ext cx="2000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**</a:t>
          </a:r>
        </a:p>
      </xdr:txBody>
    </xdr:sp>
    <xdr:clientData/>
  </xdr:oneCellAnchor>
  <xdr:oneCellAnchor>
    <xdr:from>
      <xdr:col>0</xdr:col>
      <xdr:colOff>19050</xdr:colOff>
      <xdr:row>31</xdr:row>
      <xdr:rowOff>133350</xdr:rowOff>
    </xdr:from>
    <xdr:ext cx="95250" cy="295275"/>
    <xdr:sp>
      <xdr:nvSpPr>
        <xdr:cNvPr id="2" name="Text Box 30"/>
        <xdr:cNvSpPr txBox="1">
          <a:spLocks noChangeArrowheads="1"/>
        </xdr:cNvSpPr>
      </xdr:nvSpPr>
      <xdr:spPr>
        <a:xfrm>
          <a:off x="19050" y="7753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  <xdr:oneCellAnchor>
    <xdr:from>
      <xdr:col>0</xdr:col>
      <xdr:colOff>9525</xdr:colOff>
      <xdr:row>14</xdr:row>
      <xdr:rowOff>66675</xdr:rowOff>
    </xdr:from>
    <xdr:ext cx="95250" cy="295275"/>
    <xdr:sp>
      <xdr:nvSpPr>
        <xdr:cNvPr id="3" name="Text Box 31"/>
        <xdr:cNvSpPr txBox="1">
          <a:spLocks noChangeArrowheads="1"/>
        </xdr:cNvSpPr>
      </xdr:nvSpPr>
      <xdr:spPr>
        <a:xfrm>
          <a:off x="9525" y="32956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0</xdr:rowOff>
    </xdr:from>
    <xdr:to>
      <xdr:col>12</xdr:col>
      <xdr:colOff>9525</xdr:colOff>
      <xdr:row>6</xdr:row>
      <xdr:rowOff>0</xdr:rowOff>
    </xdr:to>
    <xdr:sp>
      <xdr:nvSpPr>
        <xdr:cNvPr id="1" name="Přímá spojovací šipka 3"/>
        <xdr:cNvSpPr>
          <a:spLocks/>
        </xdr:cNvSpPr>
      </xdr:nvSpPr>
      <xdr:spPr>
        <a:xfrm>
          <a:off x="4876800" y="1057275"/>
          <a:ext cx="23050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12</xdr:col>
      <xdr:colOff>9525</xdr:colOff>
      <xdr:row>11</xdr:row>
      <xdr:rowOff>9525</xdr:rowOff>
    </xdr:to>
    <xdr:sp>
      <xdr:nvSpPr>
        <xdr:cNvPr id="2" name="Přímá spojovací šipka 4"/>
        <xdr:cNvSpPr>
          <a:spLocks/>
        </xdr:cNvSpPr>
      </xdr:nvSpPr>
      <xdr:spPr>
        <a:xfrm>
          <a:off x="4876800" y="1895475"/>
          <a:ext cx="23050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</xdr:colOff>
      <xdr:row>9</xdr:row>
      <xdr:rowOff>0</xdr:rowOff>
    </xdr:from>
    <xdr:to>
      <xdr:col>12</xdr:col>
      <xdr:colOff>19050</xdr:colOff>
      <xdr:row>9</xdr:row>
      <xdr:rowOff>9525</xdr:rowOff>
    </xdr:to>
    <xdr:sp>
      <xdr:nvSpPr>
        <xdr:cNvPr id="3" name="Přímá spojovací šipka 5"/>
        <xdr:cNvSpPr>
          <a:spLocks/>
        </xdr:cNvSpPr>
      </xdr:nvSpPr>
      <xdr:spPr>
        <a:xfrm>
          <a:off x="4886325" y="1562100"/>
          <a:ext cx="2305050" cy="9525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12</xdr:row>
      <xdr:rowOff>76200</xdr:rowOff>
    </xdr:from>
    <xdr:to>
      <xdr:col>12</xdr:col>
      <xdr:colOff>9525</xdr:colOff>
      <xdr:row>12</xdr:row>
      <xdr:rowOff>76200</xdr:rowOff>
    </xdr:to>
    <xdr:sp>
      <xdr:nvSpPr>
        <xdr:cNvPr id="4" name="Přímá spojovací šipka 6"/>
        <xdr:cNvSpPr>
          <a:spLocks/>
        </xdr:cNvSpPr>
      </xdr:nvSpPr>
      <xdr:spPr>
        <a:xfrm>
          <a:off x="3686175" y="2143125"/>
          <a:ext cx="349567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177"/>
  <sheetViews>
    <sheetView showGridLines="0" showRowColHeaders="0" tabSelected="1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140625" style="0" customWidth="1"/>
    <col min="2" max="2" width="24.7109375" style="0" customWidth="1"/>
    <col min="3" max="3" width="22.7109375" style="0" customWidth="1"/>
    <col min="4" max="4" width="7.7109375" style="0" customWidth="1"/>
    <col min="5" max="5" width="13.421875" style="0" customWidth="1"/>
    <col min="6" max="6" width="17.57421875" style="0" customWidth="1"/>
    <col min="7" max="7" width="2.8515625" style="0" customWidth="1"/>
    <col min="8" max="8" width="3.28125" style="0" customWidth="1"/>
    <col min="9" max="9" width="2.140625" style="0" customWidth="1"/>
    <col min="10" max="10" width="8.7109375" style="0" customWidth="1"/>
    <col min="11" max="12" width="3.140625" style="0" customWidth="1"/>
    <col min="13" max="13" width="15.421875" style="0" customWidth="1"/>
    <col min="14" max="14" width="13.140625" style="0" customWidth="1"/>
    <col min="15" max="15" width="3.28125" style="0" customWidth="1"/>
    <col min="16" max="16" width="10.28125" style="0" customWidth="1"/>
    <col min="17" max="17" width="9.00390625" style="0" customWidth="1"/>
    <col min="18" max="18" width="9.421875" style="0" customWidth="1"/>
    <col min="19" max="19" width="17.421875" style="0" customWidth="1"/>
    <col min="20" max="20" width="4.7109375" style="0" customWidth="1"/>
    <col min="21" max="21" width="3.28125" style="0" customWidth="1"/>
    <col min="22" max="25" width="4.7109375" style="0" customWidth="1"/>
    <col min="26" max="26" width="3.00390625" style="0" customWidth="1"/>
    <col min="27" max="27" width="6.28125" style="0" customWidth="1"/>
    <col min="28" max="28" width="19.8515625" style="0" customWidth="1"/>
    <col min="31" max="31" width="16.28125" style="0" customWidth="1"/>
  </cols>
  <sheetData>
    <row r="1" spans="1:31" ht="16.5">
      <c r="A1" s="155" t="s">
        <v>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6" t="s">
        <v>178</v>
      </c>
    </row>
    <row r="2" spans="1:31" ht="12.75">
      <c r="A2" s="310" t="str">
        <f>CONCATENATE("Po prověření souladu s Povodňovým plánem obce ",M13," (např. po odsouhlasení případného zabezpečení pomoci) budou podklady vytištěny jako povodňový plán vlastníka nemovitosti")</f>
        <v>Po prověření souladu s Povodňovým plánem obce Pomezí (např. po odsouhlasení případného zabezpečení pomoci) budou podklady vytištěny jako povodňový plán vlastníka nemovitosti</v>
      </c>
      <c r="B2" s="310"/>
      <c r="C2" s="310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310"/>
      <c r="P2" s="310"/>
      <c r="Q2" s="310"/>
      <c r="R2" s="310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</row>
    <row r="3" spans="1:31" ht="7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</row>
    <row r="4" spans="1:31" ht="15.75">
      <c r="A4" s="234" t="s">
        <v>8</v>
      </c>
      <c r="B4" s="234"/>
      <c r="C4" s="234"/>
      <c r="D4" s="234"/>
      <c r="E4" s="234"/>
      <c r="F4" s="234"/>
      <c r="G4" s="234"/>
      <c r="H4" s="234"/>
      <c r="I4" s="234"/>
      <c r="J4" s="234"/>
      <c r="K4" s="234"/>
      <c r="L4" s="234"/>
      <c r="M4" s="234"/>
      <c r="N4" s="234"/>
      <c r="O4" s="234"/>
      <c r="P4" s="234"/>
      <c r="Q4" s="234"/>
      <c r="R4" s="234"/>
      <c r="S4" s="234"/>
      <c r="T4" s="234"/>
      <c r="U4" s="234"/>
      <c r="V4" s="234"/>
      <c r="W4" s="234"/>
      <c r="X4" s="234"/>
      <c r="Y4" s="234"/>
      <c r="Z4" s="234"/>
      <c r="AA4" s="234"/>
      <c r="AB4" s="234"/>
      <c r="AC4" s="234"/>
      <c r="AD4" s="234"/>
      <c r="AE4" s="234"/>
    </row>
    <row r="5" spans="1:31" ht="7.5" customHeight="1" thickBot="1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</row>
    <row r="6" spans="1:31" ht="26.25" customHeight="1">
      <c r="A6" s="280" t="s">
        <v>136</v>
      </c>
      <c r="B6" s="281"/>
      <c r="C6" s="281"/>
      <c r="D6" s="281"/>
      <c r="E6" s="282"/>
      <c r="F6" s="280" t="s">
        <v>83</v>
      </c>
      <c r="G6" s="281"/>
      <c r="H6" s="281"/>
      <c r="I6" s="281"/>
      <c r="J6" s="281"/>
      <c r="K6" s="281"/>
      <c r="L6" s="281"/>
      <c r="M6" s="281"/>
      <c r="N6" s="281"/>
      <c r="O6" s="281"/>
      <c r="P6" s="283"/>
      <c r="Q6" s="283"/>
      <c r="R6" s="283"/>
      <c r="S6" s="282"/>
      <c r="T6" s="271" t="s">
        <v>0</v>
      </c>
      <c r="U6" s="272"/>
      <c r="V6" s="272"/>
      <c r="W6" s="272"/>
      <c r="X6" s="272"/>
      <c r="Y6" s="273"/>
      <c r="Z6" s="191" t="s">
        <v>128</v>
      </c>
      <c r="AA6" s="192"/>
      <c r="AB6" s="247" t="s">
        <v>177</v>
      </c>
      <c r="AC6" s="247"/>
      <c r="AD6" s="247"/>
      <c r="AE6" s="248"/>
    </row>
    <row r="7" spans="1:31" ht="12.75">
      <c r="A7" s="286" t="s">
        <v>3</v>
      </c>
      <c r="B7" s="194"/>
      <c r="C7" s="194" t="s">
        <v>4</v>
      </c>
      <c r="D7" s="194" t="s">
        <v>5</v>
      </c>
      <c r="E7" s="291" t="s">
        <v>2</v>
      </c>
      <c r="F7" s="284"/>
      <c r="G7" s="204"/>
      <c r="H7" s="204"/>
      <c r="I7" s="204"/>
      <c r="J7" s="204"/>
      <c r="K7" s="204"/>
      <c r="L7" s="204"/>
      <c r="M7" s="204"/>
      <c r="N7" s="204"/>
      <c r="O7" s="204"/>
      <c r="P7" s="202"/>
      <c r="Q7" s="202"/>
      <c r="R7" s="202"/>
      <c r="S7" s="285"/>
      <c r="T7" s="274"/>
      <c r="U7" s="275"/>
      <c r="V7" s="275"/>
      <c r="W7" s="275"/>
      <c r="X7" s="275"/>
      <c r="Y7" s="276"/>
      <c r="Z7" s="193"/>
      <c r="AA7" s="194"/>
      <c r="AB7" s="249"/>
      <c r="AC7" s="249"/>
      <c r="AD7" s="249"/>
      <c r="AE7" s="250"/>
    </row>
    <row r="8" spans="1:31" ht="12.75" customHeight="1">
      <c r="A8" s="286"/>
      <c r="B8" s="194"/>
      <c r="C8" s="194"/>
      <c r="D8" s="194"/>
      <c r="E8" s="291"/>
      <c r="F8" s="288" t="s">
        <v>137</v>
      </c>
      <c r="G8" s="289"/>
      <c r="H8" s="289"/>
      <c r="I8" s="289"/>
      <c r="J8" s="289"/>
      <c r="K8" s="289"/>
      <c r="L8" s="289"/>
      <c r="M8" s="289"/>
      <c r="N8" s="289"/>
      <c r="O8" s="289"/>
      <c r="P8" s="289"/>
      <c r="Q8" s="289"/>
      <c r="R8" s="289"/>
      <c r="S8" s="290"/>
      <c r="T8" s="274"/>
      <c r="U8" s="275"/>
      <c r="V8" s="275"/>
      <c r="W8" s="275"/>
      <c r="X8" s="275"/>
      <c r="Y8" s="276"/>
      <c r="Z8" s="193"/>
      <c r="AA8" s="194"/>
      <c r="AB8" s="249"/>
      <c r="AC8" s="249"/>
      <c r="AD8" s="249"/>
      <c r="AE8" s="250"/>
    </row>
    <row r="9" spans="1:31" ht="28.5" customHeight="1" thickBot="1">
      <c r="A9" s="287"/>
      <c r="B9" s="195"/>
      <c r="C9" s="195"/>
      <c r="D9" s="195"/>
      <c r="E9" s="292"/>
      <c r="F9" s="43" t="s">
        <v>39</v>
      </c>
      <c r="G9" s="195" t="s">
        <v>40</v>
      </c>
      <c r="H9" s="195"/>
      <c r="I9" s="195"/>
      <c r="J9" s="42" t="s">
        <v>55</v>
      </c>
      <c r="K9" s="311" t="s">
        <v>36</v>
      </c>
      <c r="L9" s="311"/>
      <c r="M9" s="293" t="s">
        <v>41</v>
      </c>
      <c r="N9" s="294"/>
      <c r="O9" s="294"/>
      <c r="P9" s="294"/>
      <c r="Q9" s="294"/>
      <c r="R9" s="294"/>
      <c r="S9" s="295"/>
      <c r="T9" s="277"/>
      <c r="U9" s="278"/>
      <c r="V9" s="278"/>
      <c r="W9" s="278"/>
      <c r="X9" s="278"/>
      <c r="Y9" s="279"/>
      <c r="Z9" s="190"/>
      <c r="AA9" s="195"/>
      <c r="AB9" s="251"/>
      <c r="AC9" s="251"/>
      <c r="AD9" s="251"/>
      <c r="AE9" s="252"/>
    </row>
    <row r="10" spans="1:31" ht="22.5" customHeight="1">
      <c r="A10" s="298"/>
      <c r="B10" s="299"/>
      <c r="C10" s="299"/>
      <c r="D10" s="299"/>
      <c r="E10" s="304"/>
      <c r="F10" s="65"/>
      <c r="G10" s="212"/>
      <c r="H10" s="212"/>
      <c r="I10" s="212"/>
      <c r="J10" s="66"/>
      <c r="K10" s="205"/>
      <c r="L10" s="205"/>
      <c r="M10" s="307"/>
      <c r="N10" s="308"/>
      <c r="O10" s="308"/>
      <c r="P10" s="308"/>
      <c r="Q10" s="308"/>
      <c r="R10" s="308"/>
      <c r="S10" s="309"/>
      <c r="T10" s="262"/>
      <c r="U10" s="263"/>
      <c r="V10" s="263"/>
      <c r="W10" s="263"/>
      <c r="X10" s="263"/>
      <c r="Y10" s="264"/>
      <c r="Z10" s="196"/>
      <c r="AA10" s="197"/>
      <c r="AB10" s="253"/>
      <c r="AC10" s="254"/>
      <c r="AD10" s="254"/>
      <c r="AE10" s="255"/>
    </row>
    <row r="11" spans="1:31" ht="12.75" customHeight="1">
      <c r="A11" s="300"/>
      <c r="B11" s="301"/>
      <c r="C11" s="301"/>
      <c r="D11" s="301"/>
      <c r="E11" s="305"/>
      <c r="F11" s="312" t="s">
        <v>42</v>
      </c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4"/>
      <c r="T11" s="265"/>
      <c r="U11" s="266"/>
      <c r="V11" s="266"/>
      <c r="W11" s="266"/>
      <c r="X11" s="266"/>
      <c r="Y11" s="267"/>
      <c r="Z11" s="198"/>
      <c r="AA11" s="199"/>
      <c r="AB11" s="256"/>
      <c r="AC11" s="257"/>
      <c r="AD11" s="257"/>
      <c r="AE11" s="258"/>
    </row>
    <row r="12" spans="1:31" ht="45.75" customHeight="1">
      <c r="A12" s="300"/>
      <c r="B12" s="301"/>
      <c r="C12" s="301"/>
      <c r="D12" s="301"/>
      <c r="E12" s="305"/>
      <c r="F12" s="41" t="s">
        <v>39</v>
      </c>
      <c r="G12" s="194" t="s">
        <v>40</v>
      </c>
      <c r="H12" s="194"/>
      <c r="I12" s="194"/>
      <c r="J12" s="40" t="s">
        <v>55</v>
      </c>
      <c r="K12" s="204" t="s">
        <v>36</v>
      </c>
      <c r="L12" s="204"/>
      <c r="M12" s="145" t="s">
        <v>41</v>
      </c>
      <c r="N12" s="202" t="s">
        <v>163</v>
      </c>
      <c r="O12" s="203"/>
      <c r="P12" s="153" t="s">
        <v>174</v>
      </c>
      <c r="Q12" s="40" t="s">
        <v>1</v>
      </c>
      <c r="R12" s="40" t="s">
        <v>139</v>
      </c>
      <c r="S12" s="143" t="s">
        <v>43</v>
      </c>
      <c r="T12" s="265"/>
      <c r="U12" s="266"/>
      <c r="V12" s="266"/>
      <c r="W12" s="266"/>
      <c r="X12" s="266"/>
      <c r="Y12" s="267"/>
      <c r="Z12" s="198"/>
      <c r="AA12" s="199"/>
      <c r="AB12" s="256"/>
      <c r="AC12" s="257"/>
      <c r="AD12" s="257"/>
      <c r="AE12" s="258"/>
    </row>
    <row r="13" spans="1:31" ht="30" customHeight="1" thickBot="1">
      <c r="A13" s="302"/>
      <c r="B13" s="303"/>
      <c r="C13" s="303"/>
      <c r="D13" s="303"/>
      <c r="E13" s="306"/>
      <c r="F13" s="68"/>
      <c r="G13" s="318"/>
      <c r="H13" s="318"/>
      <c r="I13" s="318"/>
      <c r="J13" s="69"/>
      <c r="K13" s="321"/>
      <c r="L13" s="321"/>
      <c r="M13" s="185" t="s">
        <v>204</v>
      </c>
      <c r="N13" s="296" t="s">
        <v>204</v>
      </c>
      <c r="O13" s="297"/>
      <c r="P13" s="154"/>
      <c r="Q13" s="129"/>
      <c r="R13" s="129"/>
      <c r="S13" s="184" t="s">
        <v>204</v>
      </c>
      <c r="T13" s="268"/>
      <c r="U13" s="269"/>
      <c r="V13" s="269"/>
      <c r="W13" s="269"/>
      <c r="X13" s="269"/>
      <c r="Y13" s="270"/>
      <c r="Z13" s="200"/>
      <c r="AA13" s="201"/>
      <c r="AB13" s="259"/>
      <c r="AC13" s="260"/>
      <c r="AD13" s="260"/>
      <c r="AE13" s="261"/>
    </row>
    <row r="14" spans="1:31" ht="3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6"/>
      <c r="U14" s="46"/>
      <c r="V14" s="46"/>
      <c r="W14" s="46"/>
      <c r="X14" s="46"/>
      <c r="Y14" s="46"/>
      <c r="Z14" s="46"/>
      <c r="AA14" s="45"/>
      <c r="AB14" s="45"/>
      <c r="AC14" s="39"/>
      <c r="AD14" s="39"/>
      <c r="AE14" s="39"/>
    </row>
    <row r="15" spans="1:31" ht="12.75">
      <c r="A15" s="39"/>
      <c r="B15" s="47" t="s">
        <v>11</v>
      </c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ht="12.75">
      <c r="A16" s="39"/>
      <c r="B16" s="47" t="s">
        <v>115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ht="6.75" customHeight="1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ht="12.75">
      <c r="A18" s="48" t="s">
        <v>12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ht="12.75">
      <c r="A19" s="39" t="s">
        <v>13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ht="6.75" customHeight="1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ht="12.75">
      <c r="A21" s="48" t="s">
        <v>98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ht="12.75">
      <c r="A22" s="39" t="s">
        <v>14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ht="3" customHeight="1" thickBot="1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ht="35.25" customHeight="1">
      <c r="A24" s="319"/>
      <c r="B24" s="315" t="s">
        <v>15</v>
      </c>
      <c r="C24" s="316"/>
      <c r="D24" s="316"/>
      <c r="E24" s="317"/>
      <c r="F24" s="186" t="s">
        <v>16</v>
      </c>
      <c r="G24" s="187"/>
      <c r="H24" s="187"/>
      <c r="I24" s="187"/>
      <c r="J24" s="187"/>
      <c r="K24" s="187"/>
      <c r="L24" s="187"/>
      <c r="M24" s="187"/>
      <c r="N24" s="187"/>
      <c r="O24" s="188"/>
      <c r="P24" s="228" t="s">
        <v>175</v>
      </c>
      <c r="Q24" s="229"/>
      <c r="R24" s="229"/>
      <c r="S24" s="229"/>
      <c r="T24" s="229"/>
      <c r="U24" s="230"/>
      <c r="V24" s="206" t="s">
        <v>134</v>
      </c>
      <c r="W24" s="207"/>
      <c r="X24" s="207"/>
      <c r="Y24" s="207"/>
      <c r="Z24" s="207"/>
      <c r="AA24" s="208"/>
      <c r="AB24" s="213" t="s">
        <v>168</v>
      </c>
      <c r="AC24" s="214"/>
      <c r="AD24" s="214"/>
      <c r="AE24" s="215"/>
    </row>
    <row r="25" spans="1:31" ht="34.5" customHeight="1" thickBot="1">
      <c r="A25" s="320"/>
      <c r="B25" s="44" t="s">
        <v>3</v>
      </c>
      <c r="C25" s="42" t="s">
        <v>4</v>
      </c>
      <c r="D25" s="42" t="s">
        <v>5</v>
      </c>
      <c r="E25" s="49" t="s">
        <v>2</v>
      </c>
      <c r="F25" s="189" t="s">
        <v>9</v>
      </c>
      <c r="G25" s="190"/>
      <c r="H25" s="50" t="s">
        <v>6</v>
      </c>
      <c r="I25" s="189" t="s">
        <v>10</v>
      </c>
      <c r="J25" s="237"/>
      <c r="K25" s="237"/>
      <c r="L25" s="237"/>
      <c r="M25" s="237"/>
      <c r="N25" s="190"/>
      <c r="O25" s="51" t="s">
        <v>6</v>
      </c>
      <c r="P25" s="231"/>
      <c r="Q25" s="232"/>
      <c r="R25" s="232"/>
      <c r="S25" s="232"/>
      <c r="T25" s="232"/>
      <c r="U25" s="233"/>
      <c r="V25" s="209"/>
      <c r="W25" s="210"/>
      <c r="X25" s="210"/>
      <c r="Y25" s="210"/>
      <c r="Z25" s="210"/>
      <c r="AA25" s="211"/>
      <c r="AB25" s="140" t="s">
        <v>39</v>
      </c>
      <c r="AC25" s="49" t="s">
        <v>40</v>
      </c>
      <c r="AD25" s="52" t="s">
        <v>36</v>
      </c>
      <c r="AE25" s="53" t="s">
        <v>41</v>
      </c>
    </row>
    <row r="26" spans="1:31" ht="36" customHeight="1">
      <c r="A26" s="54" t="s">
        <v>46</v>
      </c>
      <c r="B26" s="71"/>
      <c r="C26" s="66"/>
      <c r="D26" s="66"/>
      <c r="E26" s="72"/>
      <c r="F26" s="322"/>
      <c r="G26" s="324"/>
      <c r="H26" s="72"/>
      <c r="I26" s="238"/>
      <c r="J26" s="239"/>
      <c r="K26" s="239"/>
      <c r="L26" s="239"/>
      <c r="M26" s="239"/>
      <c r="N26" s="240"/>
      <c r="O26" s="67"/>
      <c r="P26" s="330"/>
      <c r="Q26" s="331"/>
      <c r="R26" s="331"/>
      <c r="S26" s="331"/>
      <c r="T26" s="331"/>
      <c r="U26" s="332"/>
      <c r="V26" s="225"/>
      <c r="W26" s="226"/>
      <c r="X26" s="226"/>
      <c r="Y26" s="226"/>
      <c r="Z26" s="226"/>
      <c r="AA26" s="227"/>
      <c r="AB26" s="141"/>
      <c r="AC26" s="73"/>
      <c r="AD26" s="76"/>
      <c r="AE26" s="74"/>
    </row>
    <row r="27" spans="1:31" ht="36" customHeight="1">
      <c r="A27" s="55" t="s">
        <v>47</v>
      </c>
      <c r="B27" s="75"/>
      <c r="C27" s="76"/>
      <c r="D27" s="76"/>
      <c r="E27" s="77"/>
      <c r="F27" s="322"/>
      <c r="G27" s="324"/>
      <c r="H27" s="77"/>
      <c r="I27" s="241"/>
      <c r="J27" s="242"/>
      <c r="K27" s="242"/>
      <c r="L27" s="242"/>
      <c r="M27" s="242"/>
      <c r="N27" s="243"/>
      <c r="O27" s="78"/>
      <c r="P27" s="333"/>
      <c r="Q27" s="334"/>
      <c r="R27" s="334"/>
      <c r="S27" s="334"/>
      <c r="T27" s="334"/>
      <c r="U27" s="335"/>
      <c r="V27" s="217"/>
      <c r="W27" s="223"/>
      <c r="X27" s="223"/>
      <c r="Y27" s="223"/>
      <c r="Z27" s="223"/>
      <c r="AA27" s="224"/>
      <c r="AB27" s="142"/>
      <c r="AC27" s="79"/>
      <c r="AD27" s="76"/>
      <c r="AE27" s="80"/>
    </row>
    <row r="28" spans="1:31" ht="36" customHeight="1">
      <c r="A28" s="55" t="s">
        <v>48</v>
      </c>
      <c r="B28" s="75"/>
      <c r="C28" s="76"/>
      <c r="D28" s="76"/>
      <c r="E28" s="77"/>
      <c r="F28" s="322"/>
      <c r="G28" s="324"/>
      <c r="H28" s="77"/>
      <c r="I28" s="244"/>
      <c r="J28" s="245"/>
      <c r="K28" s="245"/>
      <c r="L28" s="245"/>
      <c r="M28" s="245"/>
      <c r="N28" s="246"/>
      <c r="O28" s="78"/>
      <c r="P28" s="333"/>
      <c r="Q28" s="334"/>
      <c r="R28" s="334"/>
      <c r="S28" s="334"/>
      <c r="T28" s="334"/>
      <c r="U28" s="335"/>
      <c r="V28" s="217"/>
      <c r="W28" s="218"/>
      <c r="X28" s="218"/>
      <c r="Y28" s="218"/>
      <c r="Z28" s="218"/>
      <c r="AA28" s="219"/>
      <c r="AB28" s="142"/>
      <c r="AC28" s="79"/>
      <c r="AD28" s="76"/>
      <c r="AE28" s="80"/>
    </row>
    <row r="29" spans="1:31" ht="36" customHeight="1">
      <c r="A29" s="55" t="s">
        <v>49</v>
      </c>
      <c r="B29" s="75"/>
      <c r="C29" s="76"/>
      <c r="D29" s="76"/>
      <c r="E29" s="77"/>
      <c r="F29" s="322"/>
      <c r="G29" s="324"/>
      <c r="H29" s="77"/>
      <c r="I29" s="322"/>
      <c r="J29" s="323"/>
      <c r="K29" s="323"/>
      <c r="L29" s="323"/>
      <c r="M29" s="323"/>
      <c r="N29" s="324"/>
      <c r="O29" s="78"/>
      <c r="P29" s="333"/>
      <c r="Q29" s="334"/>
      <c r="R29" s="334"/>
      <c r="S29" s="334"/>
      <c r="T29" s="334"/>
      <c r="U29" s="335"/>
      <c r="V29" s="217"/>
      <c r="W29" s="218"/>
      <c r="X29" s="218"/>
      <c r="Y29" s="218"/>
      <c r="Z29" s="218"/>
      <c r="AA29" s="219"/>
      <c r="AB29" s="142"/>
      <c r="AC29" s="79"/>
      <c r="AD29" s="76"/>
      <c r="AE29" s="80"/>
    </row>
    <row r="30" spans="1:31" ht="36" customHeight="1" thickBot="1">
      <c r="A30" s="56" t="s">
        <v>50</v>
      </c>
      <c r="B30" s="81"/>
      <c r="C30" s="69"/>
      <c r="D30" s="69"/>
      <c r="E30" s="82"/>
      <c r="F30" s="325"/>
      <c r="G30" s="327"/>
      <c r="H30" s="82"/>
      <c r="I30" s="325"/>
      <c r="J30" s="326"/>
      <c r="K30" s="326"/>
      <c r="L30" s="326"/>
      <c r="M30" s="326"/>
      <c r="N30" s="327"/>
      <c r="O30" s="70"/>
      <c r="P30" s="336"/>
      <c r="Q30" s="337"/>
      <c r="R30" s="337"/>
      <c r="S30" s="337"/>
      <c r="T30" s="337"/>
      <c r="U30" s="338"/>
      <c r="V30" s="220"/>
      <c r="W30" s="221"/>
      <c r="X30" s="221"/>
      <c r="Y30" s="221"/>
      <c r="Z30" s="221"/>
      <c r="AA30" s="222"/>
      <c r="AB30" s="68"/>
      <c r="AC30" s="83"/>
      <c r="AD30" s="69"/>
      <c r="AE30" s="84"/>
    </row>
    <row r="31" spans="1:31" ht="3" customHeight="1">
      <c r="A31" s="57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5"/>
      <c r="V31" s="45"/>
      <c r="W31" s="45"/>
      <c r="X31" s="45"/>
      <c r="Y31" s="45"/>
      <c r="Z31" s="45"/>
      <c r="AA31" s="46"/>
      <c r="AB31" s="46"/>
      <c r="AC31" s="39"/>
      <c r="AD31" s="39"/>
      <c r="AE31" s="39"/>
    </row>
    <row r="32" spans="1:67" ht="12.75">
      <c r="A32" s="58"/>
      <c r="B32" s="47" t="s">
        <v>170</v>
      </c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3"/>
      <c r="AG32" s="3"/>
      <c r="AH32" s="3"/>
      <c r="AI32" s="3"/>
      <c r="AJ32" s="3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1:31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ht="12.75">
      <c r="A34" s="48" t="str">
        <f>CONCATENATE("UVEDENÉ ÚDAJE SLOUŽÍ VÝHRADNĚ PRO POTŘEBU POVODŇOVÉHO PLÁNU A PRO SOUČINNOST S POVODŇOVOU KOMISÍ OBCE ",UPPER(M13),"!")</f>
        <v>UVEDENÉ ÚDAJE SLOUŽÍ VÝHRADNĚ PRO POTŘEBU POVODŇOVÉHO PLÁNU A PRO SOUČINNOST S POVODŇOVOU KOMISÍ OBCE POMEZÍ!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59"/>
      <c r="AB34" s="59"/>
      <c r="AC34" s="46"/>
      <c r="AD34" s="46"/>
      <c r="AE34" s="46"/>
    </row>
    <row r="35" spans="1:31" ht="12.75">
      <c r="A35" s="39" t="str">
        <f>CONCATENATE("V případě nejasností vám rádi poradíme na telefonním čísle obce ",M13," +420 461 729 179")</f>
        <v>V případě nejasností vám rádi poradíme na telefonním čísle obce Pomezí +420 461 729 179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46"/>
      <c r="AB35" s="46"/>
      <c r="AC35" s="46"/>
      <c r="AD35" s="46"/>
      <c r="AE35" s="46"/>
    </row>
    <row r="36" spans="1:31" ht="28.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59"/>
      <c r="AB36" s="59"/>
      <c r="AC36" s="60"/>
      <c r="AD36" s="60"/>
      <c r="AE36" s="60"/>
    </row>
    <row r="37" spans="1:67" ht="12.75">
      <c r="A37" s="61" t="s">
        <v>81</v>
      </c>
      <c r="B37" s="62"/>
      <c r="C37" s="46"/>
      <c r="D37" s="39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3"/>
      <c r="W37" s="62"/>
      <c r="X37" s="62"/>
      <c r="Y37" s="62"/>
      <c r="Z37" s="62"/>
      <c r="AA37" s="64"/>
      <c r="AB37" s="64"/>
      <c r="AC37" s="64"/>
      <c r="AD37" s="64"/>
      <c r="AE37" s="6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</row>
    <row r="38" spans="1:31" ht="12.75">
      <c r="A38" s="235" t="s">
        <v>82</v>
      </c>
      <c r="B38" s="236"/>
      <c r="C38" s="85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46"/>
      <c r="AB38" s="46"/>
      <c r="AC38" s="46"/>
      <c r="AD38" s="46"/>
      <c r="AE38" s="46"/>
    </row>
    <row r="39" spans="1:31" ht="12.75">
      <c r="A39" s="328" t="s">
        <v>110</v>
      </c>
      <c r="B39" s="329"/>
      <c r="C39" s="86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ht="12.75">
      <c r="A40" s="328" t="s">
        <v>138</v>
      </c>
      <c r="B40" s="329"/>
      <c r="C40" s="85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98" spans="8:10" ht="12.75">
      <c r="H98" s="12"/>
      <c r="I98" s="28"/>
      <c r="J98" s="28"/>
    </row>
    <row r="99" spans="2:19" ht="12.75" customHeight="1" hidden="1">
      <c r="B99" s="216" t="s">
        <v>33</v>
      </c>
      <c r="C99" s="216"/>
      <c r="E99" s="216" t="s">
        <v>51</v>
      </c>
      <c r="F99" s="216"/>
      <c r="J99" s="28"/>
      <c r="L99" s="216" t="s">
        <v>102</v>
      </c>
      <c r="M99" s="216"/>
      <c r="N99" s="216"/>
      <c r="Q99" s="216" t="s">
        <v>130</v>
      </c>
      <c r="R99" s="216"/>
      <c r="S99" s="216"/>
    </row>
    <row r="100" spans="2:19" ht="12.75" customHeight="1" hidden="1">
      <c r="B100" s="88" t="s">
        <v>30</v>
      </c>
      <c r="C100" s="88" t="s">
        <v>31</v>
      </c>
      <c r="D100" s="39"/>
      <c r="E100" s="88" t="s">
        <v>30</v>
      </c>
      <c r="F100" s="88" t="s">
        <v>55</v>
      </c>
      <c r="G100" s="39"/>
      <c r="J100" s="89"/>
      <c r="K100" s="39"/>
      <c r="L100" s="90" t="s">
        <v>30</v>
      </c>
      <c r="M100" s="90"/>
      <c r="N100" s="90" t="s">
        <v>99</v>
      </c>
      <c r="Q100" s="90" t="s">
        <v>30</v>
      </c>
      <c r="R100" s="90"/>
      <c r="S100" s="90" t="s">
        <v>132</v>
      </c>
    </row>
    <row r="101" spans="2:19" ht="12.75" hidden="1">
      <c r="B101" s="91">
        <v>1</v>
      </c>
      <c r="C101" s="92" t="s">
        <v>157</v>
      </c>
      <c r="D101" s="39"/>
      <c r="E101" s="91" t="s">
        <v>38</v>
      </c>
      <c r="F101" s="92" t="s">
        <v>53</v>
      </c>
      <c r="G101" s="39"/>
      <c r="J101" s="89"/>
      <c r="K101" s="39"/>
      <c r="L101" s="93">
        <v>1</v>
      </c>
      <c r="M101" s="93"/>
      <c r="N101" s="94" t="s">
        <v>100</v>
      </c>
      <c r="Q101" s="93">
        <v>1</v>
      </c>
      <c r="R101" s="93"/>
      <c r="S101" s="94" t="s">
        <v>131</v>
      </c>
    </row>
    <row r="102" spans="2:19" ht="12.75" hidden="1">
      <c r="B102" s="91">
        <v>2</v>
      </c>
      <c r="C102" s="92" t="s">
        <v>158</v>
      </c>
      <c r="D102" s="39"/>
      <c r="E102" s="91" t="s">
        <v>52</v>
      </c>
      <c r="F102" s="92" t="s">
        <v>54</v>
      </c>
      <c r="G102" s="39"/>
      <c r="J102" s="89"/>
      <c r="K102" s="39"/>
      <c r="L102" s="93">
        <v>2</v>
      </c>
      <c r="M102" s="93"/>
      <c r="N102" s="94" t="s">
        <v>101</v>
      </c>
      <c r="Q102" s="93">
        <v>2</v>
      </c>
      <c r="R102" s="93"/>
      <c r="S102" s="94" t="s">
        <v>133</v>
      </c>
    </row>
    <row r="103" spans="2:14" ht="12.75" hidden="1">
      <c r="B103" s="91">
        <v>3</v>
      </c>
      <c r="C103" s="92" t="s">
        <v>159</v>
      </c>
      <c r="D103" s="39"/>
      <c r="E103" s="39"/>
      <c r="F103" s="39"/>
      <c r="G103" s="39"/>
      <c r="H103" s="89"/>
      <c r="I103" s="89"/>
      <c r="J103" s="89"/>
      <c r="K103" s="39"/>
      <c r="L103" s="93">
        <v>5</v>
      </c>
      <c r="M103" s="93"/>
      <c r="N103" s="94" t="s">
        <v>135</v>
      </c>
    </row>
    <row r="104" spans="2:14" ht="25.5" hidden="1">
      <c r="B104" s="91">
        <v>4</v>
      </c>
      <c r="C104" s="92" t="s">
        <v>160</v>
      </c>
      <c r="D104" s="39"/>
      <c r="E104" s="39"/>
      <c r="F104" s="39"/>
      <c r="G104" s="39"/>
      <c r="H104" s="89"/>
      <c r="I104" s="89"/>
      <c r="J104" s="89"/>
      <c r="K104" s="39"/>
      <c r="L104" s="148">
        <v>8</v>
      </c>
      <c r="M104" s="148"/>
      <c r="N104" s="149" t="s">
        <v>145</v>
      </c>
    </row>
    <row r="105" spans="2:14" ht="12.75" hidden="1">
      <c r="B105" s="91">
        <v>5</v>
      </c>
      <c r="C105" s="92" t="s">
        <v>161</v>
      </c>
      <c r="D105" s="39"/>
      <c r="E105" s="39"/>
      <c r="F105" s="39"/>
      <c r="G105" s="39"/>
      <c r="H105" s="39"/>
      <c r="I105" s="39"/>
      <c r="J105" s="39"/>
      <c r="K105" s="39"/>
      <c r="L105" s="146">
        <v>7</v>
      </c>
      <c r="M105" s="146"/>
      <c r="N105" s="147" t="s">
        <v>146</v>
      </c>
    </row>
    <row r="106" spans="2:14" ht="12.75" hidden="1">
      <c r="B106" s="91">
        <v>6</v>
      </c>
      <c r="C106" s="92" t="s">
        <v>162</v>
      </c>
      <c r="D106" s="39"/>
      <c r="E106" s="39"/>
      <c r="F106" s="39"/>
      <c r="G106" s="39"/>
      <c r="H106" s="39"/>
      <c r="I106" s="39"/>
      <c r="J106" s="39"/>
      <c r="K106" s="39"/>
      <c r="L106" s="146">
        <v>14</v>
      </c>
      <c r="M106" s="146"/>
      <c r="N106" s="147" t="s">
        <v>147</v>
      </c>
    </row>
    <row r="107" spans="2:14" ht="12.75" hidden="1">
      <c r="B107" s="91">
        <v>7</v>
      </c>
      <c r="C107" s="92" t="s">
        <v>32</v>
      </c>
      <c r="D107" s="39"/>
      <c r="E107" s="39"/>
      <c r="F107" s="39"/>
      <c r="G107" s="39"/>
      <c r="H107" s="39"/>
      <c r="I107" s="39"/>
      <c r="J107" s="39"/>
      <c r="K107" s="39"/>
      <c r="L107" s="146">
        <v>10</v>
      </c>
      <c r="M107" s="146"/>
      <c r="N107" s="147" t="s">
        <v>148</v>
      </c>
    </row>
    <row r="108" spans="2:14" ht="12.75" hidden="1">
      <c r="B108" s="91">
        <v>8</v>
      </c>
      <c r="C108" s="92" t="s">
        <v>201</v>
      </c>
      <c r="D108" s="39"/>
      <c r="E108" s="39"/>
      <c r="F108" s="39"/>
      <c r="G108" s="39"/>
      <c r="H108" s="39"/>
      <c r="I108" s="39"/>
      <c r="J108" s="39"/>
      <c r="K108" s="39"/>
      <c r="L108" s="146">
        <v>15</v>
      </c>
      <c r="M108" s="146"/>
      <c r="N108" s="147" t="s">
        <v>149</v>
      </c>
    </row>
    <row r="109" spans="2:14" ht="12.75" hidden="1">
      <c r="B109" s="91">
        <v>9</v>
      </c>
      <c r="C109" s="92" t="s">
        <v>202</v>
      </c>
      <c r="D109" s="39"/>
      <c r="E109" s="39"/>
      <c r="F109" s="39"/>
      <c r="G109" s="39"/>
      <c r="H109" s="39"/>
      <c r="I109" s="39"/>
      <c r="J109" s="39"/>
      <c r="K109" s="39"/>
      <c r="L109" s="146">
        <v>6</v>
      </c>
      <c r="M109" s="146"/>
      <c r="N109" s="147" t="s">
        <v>150</v>
      </c>
    </row>
    <row r="110" spans="2:14" ht="25.5" hidden="1">
      <c r="B110" s="91">
        <v>13</v>
      </c>
      <c r="C110" s="92" t="s">
        <v>203</v>
      </c>
      <c r="D110" s="39"/>
      <c r="E110" s="39"/>
      <c r="F110" s="39"/>
      <c r="G110" s="39"/>
      <c r="H110" s="39"/>
      <c r="I110" s="39"/>
      <c r="J110" s="39"/>
      <c r="K110" s="39"/>
      <c r="L110" s="146">
        <v>9</v>
      </c>
      <c r="M110" s="146"/>
      <c r="N110" s="147" t="s">
        <v>151</v>
      </c>
    </row>
    <row r="111" spans="4:14" ht="12.75" hidden="1">
      <c r="D111" s="39"/>
      <c r="E111" s="39"/>
      <c r="F111" s="39"/>
      <c r="G111" s="39"/>
      <c r="H111" s="39"/>
      <c r="I111" s="39"/>
      <c r="J111" s="39"/>
      <c r="K111" s="39"/>
      <c r="L111" s="146">
        <v>12</v>
      </c>
      <c r="M111" s="146"/>
      <c r="N111" s="147" t="s">
        <v>152</v>
      </c>
    </row>
    <row r="112" spans="4:14" ht="12.75" hidden="1">
      <c r="D112" s="39"/>
      <c r="E112" s="39"/>
      <c r="F112" s="39"/>
      <c r="G112" s="39"/>
      <c r="H112" s="39"/>
      <c r="I112" s="39"/>
      <c r="J112" s="39"/>
      <c r="K112" s="39"/>
      <c r="L112" s="146">
        <v>11</v>
      </c>
      <c r="M112" s="146"/>
      <c r="N112" s="147" t="s">
        <v>153</v>
      </c>
    </row>
    <row r="113" spans="4:14" ht="25.5" hidden="1">
      <c r="D113" s="39"/>
      <c r="E113" s="39"/>
      <c r="F113" s="39"/>
      <c r="G113" s="39"/>
      <c r="H113" s="39"/>
      <c r="I113" s="39"/>
      <c r="J113" s="39"/>
      <c r="K113" s="39"/>
      <c r="L113" s="146">
        <v>17</v>
      </c>
      <c r="M113" s="146"/>
      <c r="N113" s="147" t="s">
        <v>154</v>
      </c>
    </row>
    <row r="114" spans="4:14" ht="12.75" hidden="1">
      <c r="D114" s="39"/>
      <c r="E114" s="39"/>
      <c r="F114" s="39"/>
      <c r="G114" s="39"/>
      <c r="H114" s="39"/>
      <c r="I114" s="39"/>
      <c r="J114" s="39"/>
      <c r="K114" s="39"/>
      <c r="L114" s="146">
        <v>13</v>
      </c>
      <c r="M114" s="146"/>
      <c r="N114" s="147" t="s">
        <v>155</v>
      </c>
    </row>
    <row r="115" spans="2:14" ht="25.5" hidden="1">
      <c r="B115" s="216" t="s">
        <v>125</v>
      </c>
      <c r="C115" s="216"/>
      <c r="L115" s="146">
        <v>4</v>
      </c>
      <c r="M115" s="146"/>
      <c r="N115" s="147" t="s">
        <v>156</v>
      </c>
    </row>
    <row r="116" spans="2:3" ht="12.75" hidden="1">
      <c r="B116" s="88" t="s">
        <v>126</v>
      </c>
      <c r="C116" s="88" t="s">
        <v>127</v>
      </c>
    </row>
    <row r="117" spans="2:3" ht="12.75" hidden="1">
      <c r="B117" s="151">
        <v>725552</v>
      </c>
      <c r="C117" s="152" t="s">
        <v>204</v>
      </c>
    </row>
    <row r="118" spans="2:3" ht="12.75" hidden="1">
      <c r="B118" s="151"/>
      <c r="C118" s="152"/>
    </row>
    <row r="119" spans="2:3" ht="12.75" hidden="1">
      <c r="B119" s="151"/>
      <c r="C119" s="152"/>
    </row>
    <row r="120" spans="2:3" ht="12.75" hidden="1">
      <c r="B120" s="151"/>
      <c r="C120" s="152"/>
    </row>
    <row r="121" spans="2:3" ht="12.75" hidden="1">
      <c r="B121" s="151"/>
      <c r="C121" s="152"/>
    </row>
    <row r="122" spans="2:3" ht="12.75" hidden="1">
      <c r="B122" s="151"/>
      <c r="C122" s="152"/>
    </row>
    <row r="123" spans="2:3" ht="12.75" hidden="1">
      <c r="B123" s="151"/>
      <c r="C123" s="152"/>
    </row>
    <row r="124" spans="2:3" ht="12.75" hidden="1">
      <c r="B124" s="151"/>
      <c r="C124" s="152"/>
    </row>
    <row r="125" spans="2:3" ht="12.75" hidden="1">
      <c r="B125" s="151"/>
      <c r="C125" s="152"/>
    </row>
    <row r="126" spans="2:3" ht="12.75" hidden="1">
      <c r="B126" s="151"/>
      <c r="C126" s="152"/>
    </row>
    <row r="127" spans="2:3" ht="12.75" hidden="1">
      <c r="B127" s="151"/>
      <c r="C127" s="152"/>
    </row>
    <row r="128" spans="2:3" ht="12.75" hidden="1">
      <c r="B128" s="151"/>
      <c r="C128" s="152"/>
    </row>
    <row r="129" spans="2:3" ht="12.75" hidden="1">
      <c r="B129" s="151"/>
      <c r="C129" s="152"/>
    </row>
    <row r="130" spans="2:3" ht="12.75" hidden="1">
      <c r="B130" s="151"/>
      <c r="C130" s="152"/>
    </row>
    <row r="131" spans="2:3" ht="12.75" hidden="1">
      <c r="B131" s="151"/>
      <c r="C131" s="152"/>
    </row>
    <row r="132" spans="2:3" ht="12.75" hidden="1">
      <c r="B132" s="151"/>
      <c r="C132" s="152"/>
    </row>
    <row r="133" spans="2:3" ht="12.75" hidden="1">
      <c r="B133" s="151"/>
      <c r="C133" s="152"/>
    </row>
    <row r="134" spans="2:3" ht="12.75" hidden="1">
      <c r="B134" s="151"/>
      <c r="C134" s="152"/>
    </row>
    <row r="135" spans="2:3" ht="12.75" hidden="1">
      <c r="B135" s="151"/>
      <c r="C135" s="152"/>
    </row>
    <row r="136" spans="2:3" ht="12.75" hidden="1">
      <c r="B136" s="151"/>
      <c r="C136" s="152"/>
    </row>
    <row r="137" spans="2:3" ht="12.75" hidden="1">
      <c r="B137" s="151"/>
      <c r="C137" s="152"/>
    </row>
    <row r="138" spans="2:3" ht="12.75" hidden="1">
      <c r="B138" s="151"/>
      <c r="C138" s="152"/>
    </row>
    <row r="139" spans="2:3" ht="12.75" hidden="1">
      <c r="B139" s="151"/>
      <c r="C139" s="152"/>
    </row>
    <row r="140" spans="2:3" ht="12.75" hidden="1">
      <c r="B140" s="151"/>
      <c r="C140" s="152"/>
    </row>
    <row r="141" spans="2:3" ht="12.75" hidden="1">
      <c r="B141" s="151"/>
      <c r="C141" s="152"/>
    </row>
    <row r="142" ht="12.75" hidden="1"/>
    <row r="143" ht="12.75" hidden="1"/>
    <row r="144" ht="12.75" hidden="1"/>
    <row r="145" spans="2:3" ht="12.75" hidden="1">
      <c r="B145" s="216" t="s">
        <v>164</v>
      </c>
      <c r="C145" s="216"/>
    </row>
    <row r="146" spans="2:3" ht="12.75" hidden="1">
      <c r="B146" s="150" t="s">
        <v>165</v>
      </c>
      <c r="C146" s="150" t="s">
        <v>166</v>
      </c>
    </row>
    <row r="147" spans="2:3" ht="12.75" hidden="1">
      <c r="B147" s="151">
        <v>125555</v>
      </c>
      <c r="C147" s="152" t="s">
        <v>204</v>
      </c>
    </row>
    <row r="148" spans="2:3" ht="12.75" hidden="1">
      <c r="B148" s="151"/>
      <c r="C148" s="152"/>
    </row>
    <row r="149" spans="2:3" ht="12.75" hidden="1">
      <c r="B149" s="151"/>
      <c r="C149" s="152"/>
    </row>
    <row r="150" spans="2:3" ht="12.75" hidden="1">
      <c r="B150" s="151"/>
      <c r="C150" s="152"/>
    </row>
    <row r="151" spans="2:3" ht="12.75" hidden="1">
      <c r="B151" s="151"/>
      <c r="C151" s="152"/>
    </row>
    <row r="152" spans="2:3" ht="12.75" hidden="1">
      <c r="B152" s="151"/>
      <c r="C152" s="152"/>
    </row>
    <row r="153" spans="2:3" ht="12.75" hidden="1">
      <c r="B153" s="151"/>
      <c r="C153" s="152"/>
    </row>
    <row r="154" spans="2:3" ht="12.75" hidden="1">
      <c r="B154" s="151"/>
      <c r="C154" s="152"/>
    </row>
    <row r="155" spans="2:3" ht="12.75" hidden="1">
      <c r="B155" s="151"/>
      <c r="C155" s="152"/>
    </row>
    <row r="156" spans="2:3" ht="12.75" hidden="1">
      <c r="B156" s="151"/>
      <c r="C156" s="152"/>
    </row>
    <row r="157" spans="2:3" ht="12.75" hidden="1">
      <c r="B157" s="151"/>
      <c r="C157" s="152"/>
    </row>
    <row r="158" spans="2:3" ht="12.75" hidden="1">
      <c r="B158" s="151"/>
      <c r="C158" s="152"/>
    </row>
    <row r="159" spans="2:3" ht="12.75" hidden="1">
      <c r="B159" s="151"/>
      <c r="C159" s="152"/>
    </row>
    <row r="160" spans="2:3" ht="12.75" hidden="1">
      <c r="B160" s="151"/>
      <c r="C160" s="152"/>
    </row>
    <row r="161" spans="2:3" ht="12.75" hidden="1">
      <c r="B161" s="151"/>
      <c r="C161" s="152"/>
    </row>
    <row r="162" spans="2:3" ht="12.75" hidden="1">
      <c r="B162" s="151"/>
      <c r="C162" s="152"/>
    </row>
    <row r="163" spans="2:3" ht="12.75" hidden="1">
      <c r="B163" s="151"/>
      <c r="C163" s="152"/>
    </row>
    <row r="164" spans="2:3" ht="12.75" hidden="1">
      <c r="B164" s="151"/>
      <c r="C164" s="152"/>
    </row>
    <row r="165" spans="2:3" ht="12.75" hidden="1">
      <c r="B165" s="151"/>
      <c r="C165" s="152"/>
    </row>
    <row r="166" spans="2:3" ht="12.75" hidden="1">
      <c r="B166" s="151"/>
      <c r="C166" s="152"/>
    </row>
    <row r="167" spans="2:3" ht="12.75" hidden="1">
      <c r="B167" s="151"/>
      <c r="C167" s="152"/>
    </row>
    <row r="168" spans="2:3" ht="12.75" hidden="1">
      <c r="B168" s="151"/>
      <c r="C168" s="152"/>
    </row>
    <row r="169" spans="2:3" ht="12.75" hidden="1">
      <c r="B169" s="151"/>
      <c r="C169" s="152"/>
    </row>
    <row r="170" ht="12.75" hidden="1"/>
    <row r="171" ht="12.75" hidden="1"/>
    <row r="172" ht="12.75" hidden="1"/>
    <row r="173" ht="12.75" hidden="1"/>
    <row r="174" spans="2:3" ht="12.75" hidden="1">
      <c r="B174" s="216" t="s">
        <v>171</v>
      </c>
      <c r="C174" s="216"/>
    </row>
    <row r="175" spans="2:3" ht="12.75" hidden="1">
      <c r="B175" s="88" t="s">
        <v>126</v>
      </c>
      <c r="C175" s="88" t="s">
        <v>127</v>
      </c>
    </row>
    <row r="176" spans="2:3" ht="12.75" hidden="1">
      <c r="B176" s="91">
        <v>1</v>
      </c>
      <c r="C176" s="92" t="s">
        <v>172</v>
      </c>
    </row>
    <row r="177" spans="2:3" ht="12.75" hidden="1">
      <c r="B177" s="91">
        <v>2</v>
      </c>
      <c r="C177" s="92" t="s">
        <v>173</v>
      </c>
    </row>
  </sheetData>
  <sheetProtection password="CB59" sheet="1"/>
  <mergeCells count="70">
    <mergeCell ref="B174:C174"/>
    <mergeCell ref="P26:U26"/>
    <mergeCell ref="P27:U27"/>
    <mergeCell ref="P28:U28"/>
    <mergeCell ref="P29:U29"/>
    <mergeCell ref="P30:U30"/>
    <mergeCell ref="F27:G27"/>
    <mergeCell ref="F28:G28"/>
    <mergeCell ref="F26:G26"/>
    <mergeCell ref="B145:C145"/>
    <mergeCell ref="L99:N99"/>
    <mergeCell ref="B115:C115"/>
    <mergeCell ref="I29:N29"/>
    <mergeCell ref="I30:N30"/>
    <mergeCell ref="A39:B39"/>
    <mergeCell ref="A40:B40"/>
    <mergeCell ref="F29:G29"/>
    <mergeCell ref="F30:G30"/>
    <mergeCell ref="A2:AE2"/>
    <mergeCell ref="E99:F99"/>
    <mergeCell ref="B99:C99"/>
    <mergeCell ref="G9:I9"/>
    <mergeCell ref="K9:L9"/>
    <mergeCell ref="F11:S11"/>
    <mergeCell ref="B24:E24"/>
    <mergeCell ref="G13:I13"/>
    <mergeCell ref="A24:A25"/>
    <mergeCell ref="K13:L13"/>
    <mergeCell ref="N13:O13"/>
    <mergeCell ref="A10:B13"/>
    <mergeCell ref="C10:C13"/>
    <mergeCell ref="D10:D13"/>
    <mergeCell ref="E10:E13"/>
    <mergeCell ref="M10:S10"/>
    <mergeCell ref="A6:E6"/>
    <mergeCell ref="F6:S7"/>
    <mergeCell ref="A7:B9"/>
    <mergeCell ref="C7:C9"/>
    <mergeCell ref="D7:D9"/>
    <mergeCell ref="F8:S8"/>
    <mergeCell ref="E7:E9"/>
    <mergeCell ref="M9:S9"/>
    <mergeCell ref="A4:AE4"/>
    <mergeCell ref="A38:B38"/>
    <mergeCell ref="I25:N25"/>
    <mergeCell ref="I26:N26"/>
    <mergeCell ref="I27:N27"/>
    <mergeCell ref="I28:N28"/>
    <mergeCell ref="AB6:AE9"/>
    <mergeCell ref="AB10:AE13"/>
    <mergeCell ref="T10:Y13"/>
    <mergeCell ref="T6:Y9"/>
    <mergeCell ref="AB24:AE24"/>
    <mergeCell ref="Q99:S99"/>
    <mergeCell ref="V29:AA29"/>
    <mergeCell ref="V30:AA30"/>
    <mergeCell ref="V27:AA27"/>
    <mergeCell ref="V28:AA28"/>
    <mergeCell ref="V26:AA26"/>
    <mergeCell ref="P24:U25"/>
    <mergeCell ref="F24:O24"/>
    <mergeCell ref="F25:G25"/>
    <mergeCell ref="Z6:AA9"/>
    <mergeCell ref="Z10:AA13"/>
    <mergeCell ref="N12:O12"/>
    <mergeCell ref="G12:I12"/>
    <mergeCell ref="K12:L12"/>
    <mergeCell ref="K10:L10"/>
    <mergeCell ref="V24:AA25"/>
    <mergeCell ref="G10:I10"/>
  </mergeCells>
  <conditionalFormatting sqref="C38:C40 AB10 AB26:AE30 Z10:AA13 T10 V26:V30 A10:E13 F10:M10 F13:N13 B26:P30 P13:S13">
    <cfRule type="cellIs" priority="4" dxfId="6" operator="notEqual" stopIfTrue="1">
      <formula>""</formula>
    </cfRule>
  </conditionalFormatting>
  <conditionalFormatting sqref="C38:C40">
    <cfRule type="cellIs" priority="3" dxfId="6" operator="notEqual" stopIfTrue="1">
      <formula>""</formula>
    </cfRule>
  </conditionalFormatting>
  <conditionalFormatting sqref="P26:P30">
    <cfRule type="cellIs" priority="2" dxfId="6" operator="notEqual" stopIfTrue="1">
      <formula>""</formula>
    </cfRule>
  </conditionalFormatting>
  <conditionalFormatting sqref="AB26:AE30">
    <cfRule type="cellIs" priority="1" dxfId="6" operator="notEqual" stopIfTrue="1">
      <formula>""</formula>
    </cfRule>
  </conditionalFormatting>
  <dataValidations count="54">
    <dataValidation allowBlank="1" showInputMessage="1" prompt="Zde vyplňte ČÍSLO POPISNÉ trvalého bydliště vlastníka nemovitosti (nemusí být totožné s adresou ohrožené nemovitosti ! - viz níže)" sqref="AE36"/>
    <dataValidation type="whole" allowBlank="1" showInputMessage="1" showErrorMessage="1" prompt="Zde vyplňte PSČ ohrožené nemovitosti." errorTitle="Chybné PSČ:" error="Uvádějte, prosím, PSČ jen jako číslo bez mezer." sqref="AC36:AD36 K13:L13">
      <formula1>10000</formula1>
      <formula2>99999</formula2>
    </dataValidation>
    <dataValidation type="date" operator="greaterThan" allowBlank="1" showErrorMessage="1" errorTitle="Datum:" error="Vložte, prosím, platné datum ve tvaru:&#10;den.měsíc.rok (např. 1.5.2008)" sqref="C38 C40">
      <formula1>36526</formula1>
    </dataValidation>
    <dataValidation allowBlank="1" showInputMessage="1" prompt="Zde vyplňte název ULICE trvalého bydliště." sqref="AB26:AB30"/>
    <dataValidation type="whole" allowBlank="1" showInputMessage="1" showErrorMessage="1" prompt="Zde vyplňte ROK NAROZENÍ vlastníka nebo uživatele nemovitosti" errorTitle="Chybný rok narození:" error="Prosím, vyplňte platný rok narození a to v úplném tvaru např. 1975." sqref="E10:E13">
      <formula1>1880</formula1>
      <formula2>2050</formula2>
    </dataValidation>
    <dataValidation allowBlank="1" showInputMessage="1" prompt="Zde vyplňte JMÉNO vlastníka nebo uživatele nemovitosti" sqref="C10:C13"/>
    <dataValidation allowBlank="1" showInputMessage="1" prompt="Zde vyplňte případný TITUL vlastníka nebo uživatele nemovitosti" sqref="D10:D13"/>
    <dataValidation allowBlank="1" showInputMessage="1" prompt="Zde vyplňte název ULICE trvalého bydliště vlastníka nemovitosti (nemusí být totožný s adresou ohrožené nemovitosti ! - viz níže)" sqref="F10"/>
    <dataValidation type="whole" allowBlank="1" showInputMessage="1" showErrorMessage="1" prompt="Zde vyplňte PSČ trvalého bydliště vlastníka nemovitosti (nemusí být totožné s adresou ohrožené nemovitosti ! - viz níže)" errorTitle="Chybné PSČ:" error="Uvádějte, prosím, PSČ jen jako číslo bez mezer." sqref="K10:L10">
      <formula1>10000</formula1>
      <formula2>99999</formula2>
    </dataValidation>
    <dataValidation allowBlank="1" showInputMessage="1" prompt="Zde vyplňte název MĚSTA trvalého bydliště vlastníka nemovitosti (nemusí být totožný s adresou ohrožené nemovitosti ! - viz níže)" sqref="M10:S10"/>
    <dataValidation type="list" allowBlank="1" showInputMessage="1" showErrorMessage="1" promptTitle="Typ čísla" prompt="Zde vyberte typ ČÍSLA: POPISNÉ nebo EVIDENČNÍ" errorTitle="Neznámý typ čísla:" error="Lze vložit pouze položky z číselníku!" sqref="J10">
      <formula1>$F$101:$F$102</formula1>
    </dataValidation>
    <dataValidation type="list" allowBlank="1" showInputMessage="1" showErrorMessage="1" prompt="Zde vyplňte název KATASTRÁLNÍHO ÚZEMÍ ohrožené nemovitosti - vyberte ze seznamu pomocí tlačítka s šipkou dolů (vpravo)." errorTitle="Chybný název KÚ" error="Lze vložit pouze název KÚ uvedený v seznamu" sqref="S13">
      <formula1>$C$117</formula1>
    </dataValidation>
    <dataValidation type="whole" allowBlank="1" showInputMessage="1" showErrorMessage="1" prompt="Zde vyplňte ROK NAROZENÍ kontaktní osoby, která má být kontaktována jako HLAVNÍ osoba (1. v pořadí)" errorTitle="Chybný rok narození:" error="Prosím, vyplňte platný rok narození a to v úplném tvaru např. 1975." sqref="E26">
      <formula1>1880</formula1>
      <formula2>2050</formula2>
    </dataValidation>
    <dataValidation allowBlank="1" showInputMessage="1" prompt="Zde vyplňte název MĚSTA." sqref="AE26:AE30"/>
    <dataValidation allowBlank="1" showInputMessage="1" prompt="Zde vyplňte ČÍSLO POPISNÉ trvalého bydliště." sqref="AC26:AC30"/>
    <dataValidation allowBlank="1" showInputMessage="1" prompt="Zde vyplňte PŘÍJMENÍ kontaktní osoby, která má být kontaktována jako HLAVNÍ osoba (1. v pořadí)." sqref="B26"/>
    <dataValidation allowBlank="1" showInputMessage="1" prompt="Zde vyplňte JMÉNO kontaktní osoby, která má být kontaktována jako HLAVNÍ osoba (1. v pořadí)." sqref="C26"/>
    <dataValidation allowBlank="1" showInputMessage="1" prompt="Zde vyplňte případný TITUL kontaktní osoby, která má být kontaktována jako HLAVNÍ osoba (1. v pořadí)" sqref="D26"/>
    <dataValidation allowBlank="1" showInputMessage="1" prompt="Zde vyplňte PŘÍJMENÍ kontaktní osoby, která má být kontaktována jako 1. další osoba (2. v pořadí po hlavní osobě)" sqref="B27"/>
    <dataValidation allowBlank="1" showInputMessage="1" prompt="Zde vyplňte JMÉNO kontaktní osoby, která má být kontaktována jako 1. další osoba (2. v pořadí po hlavní osobě)" sqref="C27"/>
    <dataValidation allowBlank="1" showInputMessage="1" prompt="Zde vyplňte případný TITUL kontaktní osoby, která má být kontaktována jako 1. další osoba (2. v pořadí po hlavní osobě)" sqref="D27"/>
    <dataValidation type="whole" allowBlank="1" showInputMessage="1" showErrorMessage="1" prompt="Zde vyplňte ROK NAROZENÍ kontaktní osoby, která má být kontaktována jako 1. další osoba (2. v pořadí po hlavní osobě)" errorTitle="Chybný rok narození:" error="Prosím, vyplňte platný rok narození a to v úplném tvaru např. 1975." sqref="E27">
      <formula1>1880</formula1>
      <formula2>2050</formula2>
    </dataValidation>
    <dataValidation allowBlank="1" showInputMessage="1" prompt="Zde vyplňte PŘÍJMENÍ kontaktní osoby, která má být kontaktována jako 2. další osoba (3. v pořadí po hlavní osobě)" sqref="B28"/>
    <dataValidation allowBlank="1" showInputMessage="1" prompt="Zde vyplňte JMÉNO kontaktní osoby, která má být kontaktována jako 2. další osoba (3. v pořadí po hlavní osobě)" sqref="C28"/>
    <dataValidation allowBlank="1" showInputMessage="1" prompt="Zde vyplňte případný TITUL kontaktní osoby, která má být kontaktována jako 2. další osoba (3. v pořadí po hlavní osobě)" sqref="D28"/>
    <dataValidation type="whole" allowBlank="1" showInputMessage="1" showErrorMessage="1" prompt="Zde vyplňte ROK NAROZENÍ kontaktní osoby, která má být kontaktována jako 2. další osoba (3. v pořadí po hlavní osobě)" errorTitle="Chybný rok narození:" error="Prosím, vyplňte platný rok narození a to v úplném tvaru např. 1975." sqref="E28">
      <formula1>1880</formula1>
      <formula2>2050</formula2>
    </dataValidation>
    <dataValidation allowBlank="1" showInputMessage="1" prompt="Zde vyplňte PŘÍJMENÍ kontaktní osoby, která má být kontaktována jako 3. další osoba (4. v pořadí po hlavní osobě)" sqref="B29"/>
    <dataValidation allowBlank="1" showInputMessage="1" prompt="Zde vyplňte JMÉNO kontaktní osoby, která má být kontaktována jako 3. další osoba (4. v pořadí po hlavní osobě)" sqref="C29"/>
    <dataValidation allowBlank="1" showInputMessage="1" prompt="Zde vyplňte případný TITUL kontaktní osoby, která má být kontaktována jako 3. další osoba (4. v pořadí po hlavní osobě)" sqref="D29"/>
    <dataValidation type="whole" allowBlank="1" showInputMessage="1" showErrorMessage="1" prompt="Zde vyplňte ROK NAROZENÍ kontaktní osoby, která má být kontaktována jako 3. další osoba (4. v pořadí po hlavní osobě)" errorTitle="Chybný rok narození:" error="Prosím, vyplňte platný rok narození a to v úplném tvaru např. 1975." sqref="E29">
      <formula1>1880</formula1>
      <formula2>2050</formula2>
    </dataValidation>
    <dataValidation allowBlank="1" showInputMessage="1" prompt="Zde vyplňte PŘÍJMENÍ kontaktní osoby, která má být kontaktována jako 4. další osoba (5. v pořadí po hlavní osobě)" sqref="B30"/>
    <dataValidation allowBlank="1" showInputMessage="1" prompt="Zde vyplňte JMÉNO kontaktní osoby, která má být kontaktována jako 4. další osoba (5. v pořadí po hlavní osobě)" sqref="C30"/>
    <dataValidation allowBlank="1" showInputMessage="1" prompt="Zde vyplňte případný TITUL kontaktní osoby, která má být kontaktována jako 4. další osoba (5. v pořadí po hlavní osobě)" sqref="D30"/>
    <dataValidation type="whole" allowBlank="1" showInputMessage="1" showErrorMessage="1" prompt="Zde vyplňte ROK NAROZENÍ kontaktní osoby, která má být kontaktována jako 4. další osoba (5. v pořadí po hlavní osobě)" errorTitle="Chybný rok narození:" error="Prosím, vyplňte platný rok narození a to v úplném tvaru např. 1975." sqref="E30">
      <formula1>1880</formula1>
      <formula2>2050</formula2>
    </dataValidation>
    <dataValidation allowBlank="1" showInputMessage="1" prompt="Zde vyplňte PŘÍJMENÍ vlastníka nebo uživatele nemovitosti" sqref="A10:B13"/>
    <dataValidation type="whole" allowBlank="1" showInputMessage="1" showErrorMessage="1" prompt="Uveďte pořadí (číslicí 1, 2, 3), ve kterém chce být daná osoba vyrozumívána  (prioritu telefonů)." errorTitle="Chybné nastavení pořadí:" error="Hodnota se může pohybovat v mezích 1 až 3 !" sqref="H26:H30 O26:O30">
      <formula1>1</formula1>
      <formula2>3</formula2>
    </dataValidation>
    <dataValidation type="whole" allowBlank="1" showInputMessage="1" showErrorMessage="1" promptTitle="Mobilní telefon:" prompt="Uveďte telefonní číslo mobilního telefonu. Do následující buňky pak pořadí, ve kterém chcete, aby se toto číslo použilo pro obvolávání." errorTitle="Chybně zadané telefonní číslo:" error="Telefonní čísla uvádějte, prosím, bez mezinárodní předvolby a bez mezer (9 číslic)." sqref="F26:G30">
      <formula1>100000000</formula1>
      <formula2>999999999</formula2>
    </dataValidation>
    <dataValidation type="list" allowBlank="1" showInputMessage="1" showErrorMessage="1" promptTitle="Vztah k hlavní osobě:" prompt="Vyberte ze seznamu pomocí tlačítka s šipkou dolů (vpravo)." errorTitle="Neznámý VZTAH:" error="Lze vložit pouze položky z číselníku!" sqref="V26">
      <formula1>$N$101:$N$103</formula1>
    </dataValidation>
    <dataValidation type="whole" allowBlank="1" showInputMessage="1" showErrorMessage="1" promptTitle="Pevná linka domů:" prompt="Uveďte domácí telefonní číslo pevné linky. Do následující buňky pak pořadí, ve kterém chcete, aby se toto číslo použilo pro obvolávání." errorTitle="Chybně zadané telefonní číslo:" error="Telefonní čísla uvádějte, prosím, bez mezinárodní předvolby a bez mezer (9 číslic)." sqref="I26:N30">
      <formula1>100000000</formula1>
      <formula2>999999999</formula2>
    </dataValidation>
    <dataValidation type="whole" allowBlank="1" showInputMessage="1" showErrorMessage="1" prompt="Zde vyplňte ČÍSLO POPISNÉ trvalého bydliště vlastníka nemovitosti (nemusí být totožné s adresou ohrožené nemovitosti ! - viz níže)" errorTitle="Chybné číslo popisné:" error="Zadejte pouze jako číslo bez písmen." sqref="G10:I10">
      <formula1>1</formula1>
      <formula2>9999</formula2>
    </dataValidation>
    <dataValidation type="list" allowBlank="1" showInputMessage="1" showErrorMessage="1" promptTitle="Druh nemovitosti:" prompt="Vyberte druh ze seznamu pomocí tlačítka s šipkou dolů (vpravo). U bytů vyplňe ve vedlejší buňce číslo bytu (popř. slovní označení bytu). U ostatních objektů doplňte popis (upřesnění) v poslední buňce." errorTitle="Neznámý druh nemovitosti:" error="Lze vložit pouze položky z číselníku! Pro ostatní objekty použijte upřesnění v následující buňce." sqref="T10:Y13">
      <formula1>$C$101:$C$110</formula1>
    </dataValidation>
    <dataValidation allowBlank="1" showInputMessage="1" showErrorMessage="1" promptTitle="Číslo bytu:" prompt="U bytových domů s více byty zadejte číslo vašeho bytu. V případě, že byty nejsou nijak číslovány, zadejte jiný slovní popis (např. příjmení uživatele/číslo patra)." sqref="Z10:AA13"/>
    <dataValidation allowBlank="1" showInputMessage="1" prompt="Zde vyplňte PARCELNÍ ČÍSLO ohrožené nemovitosti (je-li Vám známo)" sqref="Q13"/>
    <dataValidation allowBlank="1" showInputMessage="1" prompt="Zde uveďte popis Vaší nemovitosti a doplňujmící informace." errorTitle="Upřesňující popis:" sqref="AB10:AE13"/>
    <dataValidation type="whole" allowBlank="1" showInputMessage="1" showErrorMessage="1" prompt="Zde vyplňte PSČ trvalého bydliště." errorTitle="Chybné PSČ:" error="Uvádějte, prosím, PSČ jen jako číslo bez mezer." sqref="AD26:AD30">
      <formula1>0</formula1>
      <formula2>99999</formula2>
    </dataValidation>
    <dataValidation allowBlank="1" showInputMessage="1" prompt="Zde vyplňte název ULICE ohrožené nemovitosti." sqref="F13"/>
    <dataValidation type="whole" allowBlank="1" showInputMessage="1" showErrorMessage="1" prompt="Zde vyplňte ČÍSLO POPISNÉ ohrožené nemovitosti." errorTitle="Chybné číslo popisné:" error="Zadejte pouze jako číslo bez písmen." sqref="G13:I13">
      <formula1>1</formula1>
      <formula2>9999</formula2>
    </dataValidation>
    <dataValidation type="list" allowBlank="1" showInputMessage="1" showErrorMessage="1" promptTitle="Typ čísla" prompt="Zde vyberte typ ČÍSLA: POPISNÉ nebo EVIDENČNÍ ohrožené nemovitosti." errorTitle="Neznámý typ čísla:" error="Lze vložit pouze položky z číselníku!" sqref="J13">
      <formula1>$F$101:$F$102</formula1>
    </dataValidation>
    <dataValidation allowBlank="1" showInputMessage="1" prompt="Zde vyplňte PODLOMENÍ PARCELNÍHO ČÍSLA ohrožené nemovitosti (je-li Vám známo)" sqref="R13"/>
    <dataValidation type="list" allowBlank="1" showInputMessage="1" showErrorMessage="1" promptTitle="Vztah k hlavní osobě:" prompt="Vyberte ze seznamu pomocí tlačítka s šipkou dolů (vpravo)." errorTitle="Neznámý VZTAH:" error="Lze vložit pouze položky z číselníku!" sqref="V27:AA30">
      <formula1>$N$104:$N$115</formula1>
    </dataValidation>
    <dataValidation allowBlank="1" showInputMessage="1" showErrorMessage="1" prompt="Zde vyplňte název MĚSTA ohrožené nemovitosti." errorTitle="Chybné PSČ:" error="Uvádějte, prosím, PSČ jen jako číslo bez mezer." sqref="M13"/>
    <dataValidation type="list" allowBlank="1" showInputMessage="1" showErrorMessage="1" prompt="Zde vyplňte název ČÁSTI MĚSTA ohrožené nemovitosti - vyberte ze seznamu pomocí tlačítka s šipkou dolů (vpravo)." errorTitle="Chybný název části obce" error="Lze vložit pouze název části obce uvedený v seznamu" sqref="N13:O13">
      <formula1>$C$147</formula1>
    </dataValidation>
    <dataValidation allowBlank="1" showInputMessage="1" promptTitle="E-mailová adresa:" prompt="Zde vyplňte elektronickou e-mailovou adresu." sqref="P26:P30"/>
    <dataValidation type="list" allowBlank="1" showInputMessage="1" showErrorMessage="1" prompt="Zde vyberte ze seznamu pomocí tlačítka s šipkou dolů (vpravo) druh číslování parcelních čísel." errorTitle="Chybné číslování" error="Lze vložit pouze druh číslování, uvenený v nabídce (tlačítko s šipkou dolů)." sqref="P13">
      <formula1>$C$176:$C$177</formula1>
    </dataValidation>
  </dataValidations>
  <hyperlinks>
    <hyperlink ref="B99:C99" location="'Část pro vyrozumívání'!T10" display="Číselník Typu nemovitosti"/>
    <hyperlink ref="E99:F99" location="'Část po vyrozumívání'!J12" display="Číselník Písmena u čísla popisného"/>
    <hyperlink ref="L99:N99" location="'Část po vyrozumívání'!R24" display="Číselník Vztah osoby nemovitosti"/>
    <hyperlink ref="B115:C115" location="'Část pro vyrozumívání'!S13" display="Číselník katastrálního území"/>
    <hyperlink ref="Q99:S99" location="'Část po vyrozumívání'!X24" display="Číselník Bydlící v nemovitosti"/>
    <hyperlink ref="B145:C145" location="'Část pro vyrozumívání'!N12" display="Číselník částí města"/>
    <hyperlink ref="B174:C174" location="'Část pro vyrozumívání'!P12" display="Číselník typu stavebních parcel"/>
  </hyperlinks>
  <printOptions horizontalCentered="1" verticalCentered="1"/>
  <pageMargins left="0.2362204724409449" right="0.11811023622047245" top="0.31496062992125984" bottom="0.1968503937007874" header="0.2362204724409449" footer="0.15748031496062992"/>
  <pageSetup fitToHeight="1" fitToWidth="1" horizontalDpi="1200" verticalDpi="12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4"/>
  <sheetViews>
    <sheetView showGridLines="0" showZeros="0" zoomScaleSheetLayoutView="100" zoomScalePageLayoutView="0" workbookViewId="0" topLeftCell="A1">
      <selection activeCell="A1" sqref="A1:M1"/>
    </sheetView>
  </sheetViews>
  <sheetFormatPr defaultColWidth="9.140625" defaultRowHeight="12.75"/>
  <cols>
    <col min="1" max="1" width="7.7109375" style="4" customWidth="1"/>
    <col min="2" max="2" width="7.57421875" style="4" customWidth="1"/>
    <col min="3" max="3" width="9.140625" style="4" customWidth="1"/>
    <col min="4" max="4" width="12.421875" style="4" customWidth="1"/>
    <col min="5" max="5" width="12.28125" style="4" customWidth="1"/>
    <col min="6" max="6" width="6.140625" style="4" customWidth="1"/>
    <col min="7" max="7" width="11.140625" style="4" customWidth="1"/>
    <col min="8" max="8" width="6.7109375" style="4" customWidth="1"/>
    <col min="9" max="9" width="17.28125" style="4" customWidth="1"/>
    <col min="10" max="10" width="6.7109375" style="4" customWidth="1"/>
    <col min="11" max="11" width="5.7109375" style="4" customWidth="1"/>
    <col min="12" max="12" width="4.7109375" style="4" customWidth="1"/>
    <col min="13" max="13" width="6.7109375" style="4" customWidth="1"/>
    <col min="14" max="14" width="9.421875" style="4" customWidth="1"/>
    <col min="15" max="15" width="5.421875" style="4" hidden="1" customWidth="1"/>
    <col min="16" max="16" width="11.140625" style="4" hidden="1" customWidth="1"/>
    <col min="17" max="17" width="11.7109375" style="4" hidden="1" customWidth="1"/>
    <col min="18" max="18" width="9.140625" style="4" hidden="1" customWidth="1"/>
    <col min="19" max="19" width="9.57421875" style="4" customWidth="1"/>
    <col min="20" max="16384" width="9.140625" style="4" customWidth="1"/>
  </cols>
  <sheetData>
    <row r="1" spans="1:35" s="10" customFormat="1" ht="15.75">
      <c r="A1" s="388" t="s">
        <v>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7"/>
      <c r="O1" s="8"/>
      <c r="P1" s="7"/>
      <c r="Q1" s="7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 spans="1:36" ht="7.5" customHeight="1">
      <c r="A2" s="96"/>
      <c r="B2" s="96"/>
      <c r="C2" s="96"/>
      <c r="D2" s="96"/>
      <c r="E2" s="97"/>
      <c r="F2" s="97"/>
      <c r="G2" s="97"/>
      <c r="H2" s="97"/>
      <c r="I2" s="97"/>
      <c r="J2" s="97"/>
      <c r="K2" s="97"/>
      <c r="L2" s="97"/>
      <c r="M2" s="98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</row>
    <row r="3" spans="1:36" ht="15" customHeight="1">
      <c r="A3" s="395" t="s">
        <v>23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</row>
    <row r="4" spans="1:36" ht="7.5" customHeight="1">
      <c r="A4" s="99"/>
      <c r="B4" s="99"/>
      <c r="C4" s="100"/>
      <c r="D4" s="101" t="s">
        <v>17</v>
      </c>
      <c r="E4" s="102"/>
      <c r="F4" s="101"/>
      <c r="G4" s="101"/>
      <c r="H4" s="101"/>
      <c r="I4" s="101"/>
      <c r="J4" s="101"/>
      <c r="K4" s="100"/>
      <c r="L4" s="100"/>
      <c r="M4" s="63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13" ht="24.75" customHeight="1" thickBot="1">
      <c r="A5" s="390" t="s">
        <v>188</v>
      </c>
      <c r="B5" s="390"/>
      <c r="C5" s="390"/>
      <c r="D5" s="390"/>
      <c r="E5" s="390"/>
      <c r="F5" s="391"/>
      <c r="G5" s="390"/>
      <c r="H5" s="392"/>
      <c r="I5" s="393" t="s">
        <v>187</v>
      </c>
      <c r="J5" s="394"/>
      <c r="K5" s="394"/>
      <c r="L5" s="394"/>
      <c r="M5" s="394"/>
    </row>
    <row r="6" spans="1:13" ht="12.75" customHeight="1">
      <c r="A6" s="396" t="s">
        <v>192</v>
      </c>
      <c r="B6" s="396"/>
      <c r="C6" s="396"/>
      <c r="D6" s="164"/>
      <c r="E6" s="165" t="s">
        <v>179</v>
      </c>
      <c r="F6" s="161"/>
      <c r="G6" s="358" t="s">
        <v>189</v>
      </c>
      <c r="H6" s="384">
        <f>F6+F7</f>
        <v>0</v>
      </c>
      <c r="I6" s="177"/>
      <c r="L6" s="103"/>
      <c r="M6" s="382"/>
    </row>
    <row r="7" spans="1:13" ht="13.5" thickBot="1">
      <c r="A7" s="396"/>
      <c r="B7" s="396"/>
      <c r="C7" s="396"/>
      <c r="D7" s="164"/>
      <c r="E7" s="165" t="s">
        <v>182</v>
      </c>
      <c r="F7" s="181"/>
      <c r="G7" s="358"/>
      <c r="H7" s="385"/>
      <c r="I7" s="178"/>
      <c r="L7" s="103"/>
      <c r="M7" s="383"/>
    </row>
    <row r="8" spans="1:20" ht="13.5" thickBot="1">
      <c r="A8" s="13"/>
      <c r="B8" s="112"/>
      <c r="C8" s="389" t="s">
        <v>193</v>
      </c>
      <c r="D8" s="172"/>
      <c r="E8" s="180" t="s">
        <v>183</v>
      </c>
      <c r="F8" s="183"/>
      <c r="G8" s="158"/>
      <c r="H8" s="159"/>
      <c r="L8" s="103"/>
      <c r="M8" s="159"/>
      <c r="S8" s="13"/>
      <c r="T8" s="13"/>
    </row>
    <row r="9" spans="1:20" ht="12.75" customHeight="1">
      <c r="A9" s="13"/>
      <c r="B9" s="112"/>
      <c r="C9" s="389"/>
      <c r="D9" s="168"/>
      <c r="E9" s="169" t="s">
        <v>180</v>
      </c>
      <c r="F9" s="182"/>
      <c r="G9" s="358" t="s">
        <v>190</v>
      </c>
      <c r="H9" s="397">
        <f>F9+F10</f>
        <v>0</v>
      </c>
      <c r="L9" s="103"/>
      <c r="M9" s="382"/>
      <c r="S9" s="13"/>
      <c r="T9" s="13"/>
    </row>
    <row r="10" spans="1:20" ht="13.5" thickBot="1">
      <c r="A10" s="13"/>
      <c r="B10" s="112"/>
      <c r="C10" s="389"/>
      <c r="D10" s="170"/>
      <c r="E10" s="171" t="s">
        <v>184</v>
      </c>
      <c r="F10" s="162"/>
      <c r="G10" s="358"/>
      <c r="H10" s="398"/>
      <c r="I10" s="179"/>
      <c r="L10" s="103"/>
      <c r="M10" s="383"/>
      <c r="S10" s="13"/>
      <c r="T10" s="13"/>
    </row>
    <row r="11" spans="1:20" ht="12.75">
      <c r="A11" s="13"/>
      <c r="B11" s="112"/>
      <c r="C11" s="389"/>
      <c r="D11" s="164"/>
      <c r="E11" s="165" t="s">
        <v>185</v>
      </c>
      <c r="F11" s="161"/>
      <c r="G11" s="358" t="s">
        <v>191</v>
      </c>
      <c r="H11" s="397">
        <f>F11+F12</f>
        <v>0</v>
      </c>
      <c r="L11" s="103"/>
      <c r="M11" s="382"/>
      <c r="S11" s="13"/>
      <c r="T11" s="13"/>
    </row>
    <row r="12" spans="1:13" ht="13.5" thickBot="1">
      <c r="A12" s="13"/>
      <c r="B12" s="112"/>
      <c r="C12" s="389"/>
      <c r="D12" s="173"/>
      <c r="E12" s="174" t="s">
        <v>186</v>
      </c>
      <c r="F12" s="162"/>
      <c r="G12" s="358"/>
      <c r="H12" s="397"/>
      <c r="L12" s="103"/>
      <c r="M12" s="383"/>
    </row>
    <row r="13" spans="1:13" ht="13.5" thickBot="1">
      <c r="A13" s="13"/>
      <c r="B13" s="112"/>
      <c r="C13" s="389"/>
      <c r="D13" s="166"/>
      <c r="E13" s="167" t="s">
        <v>181</v>
      </c>
      <c r="F13" s="163"/>
      <c r="G13" s="103"/>
      <c r="H13" s="103"/>
      <c r="L13" s="103"/>
      <c r="M13" s="160"/>
    </row>
    <row r="14" spans="1:13" ht="12.75">
      <c r="A14" s="103"/>
      <c r="B14" s="103"/>
      <c r="C14" s="103"/>
      <c r="D14" s="103"/>
      <c r="E14" s="103"/>
      <c r="F14" s="103"/>
      <c r="G14" s="103"/>
      <c r="H14" s="103"/>
      <c r="I14" s="103"/>
      <c r="J14" s="103"/>
      <c r="K14" s="104"/>
      <c r="L14" s="105"/>
      <c r="M14" s="106"/>
    </row>
    <row r="15" spans="1:13" s="5" customFormat="1" ht="7.5" customHeight="1">
      <c r="A15" s="107"/>
      <c r="B15" s="359"/>
      <c r="C15" s="359"/>
      <c r="D15" s="359"/>
      <c r="E15" s="359"/>
      <c r="F15" s="359"/>
      <c r="G15" s="378"/>
      <c r="H15" s="378"/>
      <c r="I15" s="378"/>
      <c r="J15" s="378"/>
      <c r="K15" s="378"/>
      <c r="L15" s="378"/>
      <c r="M15" s="157"/>
    </row>
    <row r="16" spans="1:13" ht="12.75">
      <c r="A16" s="108" t="s">
        <v>19</v>
      </c>
      <c r="B16" s="108"/>
      <c r="C16" s="108"/>
      <c r="D16" s="108"/>
      <c r="E16" s="109"/>
      <c r="F16" s="109"/>
      <c r="G16" s="109"/>
      <c r="H16" s="109"/>
      <c r="I16" s="109"/>
      <c r="J16" s="109"/>
      <c r="K16" s="109"/>
      <c r="L16" s="64"/>
      <c r="M16" s="62"/>
    </row>
    <row r="17" spans="1:13" ht="12.75">
      <c r="A17" s="62" t="s">
        <v>103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</row>
    <row r="18" spans="1:13" ht="12.75">
      <c r="A18" s="104" t="s">
        <v>104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1:13" ht="12.75">
      <c r="A19" s="104" t="s">
        <v>29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</row>
    <row r="20" spans="1:15" ht="12.75">
      <c r="A20" s="104" t="s">
        <v>27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O20" s="1"/>
    </row>
    <row r="21" spans="1:15" ht="4.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O21" s="1"/>
    </row>
    <row r="22" spans="1:15" ht="12.75">
      <c r="A22" s="62" t="s">
        <v>26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O22" s="1"/>
    </row>
    <row r="23" spans="1:15" ht="12.75">
      <c r="A23" s="104" t="s">
        <v>105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O23" s="1"/>
    </row>
    <row r="24" spans="1:13" ht="24.75" customHeight="1">
      <c r="A24" s="349"/>
      <c r="B24" s="350"/>
      <c r="C24" s="350"/>
      <c r="D24" s="350"/>
      <c r="E24" s="350"/>
      <c r="F24" s="350"/>
      <c r="G24" s="350"/>
      <c r="H24" s="350"/>
      <c r="I24" s="350"/>
      <c r="J24" s="350"/>
      <c r="K24" s="350"/>
      <c r="L24" s="350"/>
      <c r="M24" s="351"/>
    </row>
    <row r="25" spans="1:13" ht="24.75" customHeight="1">
      <c r="A25" s="352"/>
      <c r="B25" s="353"/>
      <c r="C25" s="353"/>
      <c r="D25" s="353"/>
      <c r="E25" s="353"/>
      <c r="F25" s="353"/>
      <c r="G25" s="353"/>
      <c r="H25" s="353"/>
      <c r="I25" s="353"/>
      <c r="J25" s="353"/>
      <c r="K25" s="353"/>
      <c r="L25" s="353"/>
      <c r="M25" s="354"/>
    </row>
    <row r="26" spans="1:13" ht="24.75" customHeight="1">
      <c r="A26" s="352"/>
      <c r="B26" s="353"/>
      <c r="C26" s="353"/>
      <c r="D26" s="353"/>
      <c r="E26" s="353"/>
      <c r="F26" s="353"/>
      <c r="G26" s="353"/>
      <c r="H26" s="353"/>
      <c r="I26" s="353"/>
      <c r="J26" s="353"/>
      <c r="K26" s="353"/>
      <c r="L26" s="353"/>
      <c r="M26" s="354"/>
    </row>
    <row r="27" spans="1:13" ht="24.75" customHeight="1">
      <c r="A27" s="352"/>
      <c r="B27" s="353"/>
      <c r="C27" s="353"/>
      <c r="D27" s="353"/>
      <c r="E27" s="353"/>
      <c r="F27" s="353"/>
      <c r="G27" s="353"/>
      <c r="H27" s="353"/>
      <c r="I27" s="353"/>
      <c r="J27" s="353"/>
      <c r="K27" s="353"/>
      <c r="L27" s="353"/>
      <c r="M27" s="354"/>
    </row>
    <row r="28" spans="1:13" ht="24.75" customHeight="1">
      <c r="A28" s="352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4"/>
    </row>
    <row r="29" spans="1:13" ht="24.75" customHeight="1">
      <c r="A29" s="355"/>
      <c r="B29" s="356"/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7"/>
    </row>
    <row r="30" spans="1:14" ht="4.5" customHeight="1">
      <c r="A30" s="110"/>
      <c r="B30" s="110"/>
      <c r="C30" s="110"/>
      <c r="D30" s="110"/>
      <c r="E30" s="62"/>
      <c r="F30" s="62"/>
      <c r="G30" s="62"/>
      <c r="H30" s="62"/>
      <c r="I30" s="62"/>
      <c r="J30" s="62"/>
      <c r="K30" s="62"/>
      <c r="L30" s="62"/>
      <c r="M30" s="111"/>
      <c r="N30" s="14"/>
    </row>
    <row r="31" spans="1:14" ht="12.75" customHeight="1">
      <c r="A31" s="112" t="s">
        <v>106</v>
      </c>
      <c r="B31" s="110"/>
      <c r="C31" s="110"/>
      <c r="D31" s="110"/>
      <c r="E31" s="62"/>
      <c r="F31" s="62"/>
      <c r="G31" s="62"/>
      <c r="H31" s="62"/>
      <c r="I31" s="62"/>
      <c r="J31" s="62"/>
      <c r="K31" s="62"/>
      <c r="L31" s="62"/>
      <c r="M31" s="111"/>
      <c r="N31" s="14"/>
    </row>
    <row r="32" spans="1:13" ht="12.75" customHeight="1" thickBot="1">
      <c r="A32" s="62"/>
      <c r="B32" s="112"/>
      <c r="C32" s="112"/>
      <c r="D32" s="63" t="s">
        <v>25</v>
      </c>
      <c r="E32" s="62"/>
      <c r="F32" s="62"/>
      <c r="G32" s="62"/>
      <c r="H32" s="62"/>
      <c r="I32" s="62"/>
      <c r="J32" s="62"/>
      <c r="K32" s="62"/>
      <c r="L32" s="62"/>
      <c r="M32" s="62"/>
    </row>
    <row r="33" spans="1:16" ht="27" customHeight="1" thickBot="1">
      <c r="A33" s="271" t="s">
        <v>24</v>
      </c>
      <c r="B33" s="368"/>
      <c r="C33" s="341" t="s">
        <v>20</v>
      </c>
      <c r="D33" s="342"/>
      <c r="E33" s="113" t="s">
        <v>107</v>
      </c>
      <c r="F33" s="114" t="s">
        <v>21</v>
      </c>
      <c r="G33" s="347" t="s">
        <v>22</v>
      </c>
      <c r="H33" s="347"/>
      <c r="I33" s="347"/>
      <c r="J33" s="347"/>
      <c r="K33" s="347"/>
      <c r="L33" s="347"/>
      <c r="M33" s="348"/>
      <c r="P33" s="30"/>
    </row>
    <row r="34" spans="1:15" ht="19.5" customHeight="1">
      <c r="A34" s="369"/>
      <c r="B34" s="370"/>
      <c r="C34" s="376"/>
      <c r="D34" s="377"/>
      <c r="E34" s="125"/>
      <c r="F34" s="126"/>
      <c r="G34" s="379"/>
      <c r="H34" s="379"/>
      <c r="I34" s="379"/>
      <c r="J34" s="380"/>
      <c r="K34" s="380"/>
      <c r="L34" s="380"/>
      <c r="M34" s="381"/>
      <c r="O34" s="11">
        <f>TRIM(CONCATENATE(PROPER(C34),IF(LEN(F34)&gt;0," ",""),'Část pro evakuaci'!F34,IF(LEN(G34)&gt;0,", ",""),G34,IF(LEN(CONCATENATE(C34,F34,G34))&gt;0,". ","")))</f>
      </c>
    </row>
    <row r="35" spans="1:15" ht="19.5" customHeight="1">
      <c r="A35" s="371"/>
      <c r="B35" s="370"/>
      <c r="C35" s="386"/>
      <c r="D35" s="387"/>
      <c r="E35" s="127"/>
      <c r="F35" s="128"/>
      <c r="G35" s="343"/>
      <c r="H35" s="343"/>
      <c r="I35" s="343"/>
      <c r="J35" s="344"/>
      <c r="K35" s="344"/>
      <c r="L35" s="344"/>
      <c r="M35" s="345"/>
      <c r="O35" s="11">
        <f>TRIM(CONCATENATE(PROPER(C35),IF(LEN(F35)&gt;0," ",""),'Část pro evakuaci'!F35,IF(LEN(G35)&gt;0,", ",""),G35,IF(LEN(CONCATENATE(C35,F35,G35))&gt;0,". ","")))</f>
      </c>
    </row>
    <row r="36" spans="1:15" ht="19.5" customHeight="1">
      <c r="A36" s="371"/>
      <c r="B36" s="370"/>
      <c r="C36" s="374"/>
      <c r="D36" s="375"/>
      <c r="E36" s="127"/>
      <c r="F36" s="128"/>
      <c r="G36" s="343"/>
      <c r="H36" s="343"/>
      <c r="I36" s="343"/>
      <c r="J36" s="344"/>
      <c r="K36" s="344"/>
      <c r="L36" s="344"/>
      <c r="M36" s="345"/>
      <c r="O36" s="11">
        <f>TRIM(CONCATENATE(PROPER(C36),IF(LEN(F36)&gt;0," ",""),'Část pro evakuaci'!F36,IF(LEN(G36)&gt;0,", ",""),G36,IF(LEN(CONCATENATE(C36,F36,G36))&gt;0,". ","")))</f>
      </c>
    </row>
    <row r="37" spans="1:15" ht="19.5" customHeight="1" thickBot="1">
      <c r="A37" s="372"/>
      <c r="B37" s="373"/>
      <c r="C37" s="362"/>
      <c r="D37" s="363"/>
      <c r="E37" s="129"/>
      <c r="F37" s="130"/>
      <c r="G37" s="339"/>
      <c r="H37" s="339"/>
      <c r="I37" s="339"/>
      <c r="J37" s="318"/>
      <c r="K37" s="318"/>
      <c r="L37" s="318"/>
      <c r="M37" s="340"/>
      <c r="O37" s="11">
        <f>TRIM(CONCATENATE(PROPER(C37),IF(LEN(F37)&gt;0," ",""),'Část pro evakuaci'!F37,IF(LEN(G37)&gt;0,", ",""),G37,IF(LEN(CONCATENATE(C37,F37,G37))&gt;0,". ","")))</f>
      </c>
    </row>
    <row r="38" spans="1:13" ht="7.5" customHeight="1">
      <c r="A38" s="110"/>
      <c r="B38" s="110"/>
      <c r="C38" s="110"/>
      <c r="D38" s="110"/>
      <c r="E38" s="62"/>
      <c r="F38" s="62"/>
      <c r="G38" s="62"/>
      <c r="H38" s="62"/>
      <c r="I38" s="62"/>
      <c r="J38" s="62"/>
      <c r="K38" s="62"/>
      <c r="L38" s="62"/>
      <c r="M38" s="62"/>
    </row>
    <row r="39" spans="1:13" ht="7.5" customHeight="1">
      <c r="A39" s="110"/>
      <c r="B39" s="110"/>
      <c r="C39" s="110"/>
      <c r="D39" s="110"/>
      <c r="E39" s="62"/>
      <c r="F39" s="62"/>
      <c r="G39" s="62"/>
      <c r="H39" s="62"/>
      <c r="I39" s="62"/>
      <c r="J39" s="62"/>
      <c r="K39" s="62"/>
      <c r="L39" s="62"/>
      <c r="M39" s="62"/>
    </row>
    <row r="40" spans="1:15" ht="12.75">
      <c r="A40" s="364" t="s">
        <v>114</v>
      </c>
      <c r="B40" s="364"/>
      <c r="C40" s="364"/>
      <c r="D40" s="364"/>
      <c r="E40" s="364"/>
      <c r="F40" s="364"/>
      <c r="G40" s="364"/>
      <c r="H40" s="364"/>
      <c r="I40" s="364"/>
      <c r="J40" s="364"/>
      <c r="K40" s="364"/>
      <c r="L40" s="364"/>
      <c r="M40" s="364"/>
      <c r="O40" s="4" t="s">
        <v>18</v>
      </c>
    </row>
    <row r="41" spans="1:13" ht="4.5" customHeight="1">
      <c r="A41" s="108"/>
      <c r="B41" s="108"/>
      <c r="C41" s="108"/>
      <c r="D41" s="108"/>
      <c r="E41" s="115"/>
      <c r="F41" s="115"/>
      <c r="G41" s="115"/>
      <c r="H41" s="115"/>
      <c r="I41" s="115"/>
      <c r="J41" s="115"/>
      <c r="K41" s="115"/>
      <c r="L41" s="62"/>
      <c r="M41" s="62"/>
    </row>
    <row r="42" spans="1:15" s="6" customFormat="1" ht="12.75">
      <c r="A42" s="116" t="s">
        <v>28</v>
      </c>
      <c r="B42" s="116"/>
      <c r="C42" s="116"/>
      <c r="D42" s="116"/>
      <c r="E42" s="117"/>
      <c r="F42" s="117"/>
      <c r="G42" s="117"/>
      <c r="H42" s="117"/>
      <c r="I42" s="117"/>
      <c r="J42" s="117"/>
      <c r="K42" s="117"/>
      <c r="L42" s="117"/>
      <c r="M42" s="117"/>
      <c r="N42" s="15"/>
      <c r="O42" s="16"/>
    </row>
    <row r="43" spans="1:15" s="19" customFormat="1" ht="12.75">
      <c r="A43" s="116"/>
      <c r="B43" s="116"/>
      <c r="C43" s="116"/>
      <c r="D43" s="116"/>
      <c r="E43" s="117"/>
      <c r="F43" s="117"/>
      <c r="G43" s="117"/>
      <c r="H43" s="117"/>
      <c r="I43" s="61"/>
      <c r="J43" s="118"/>
      <c r="K43" s="118"/>
      <c r="L43" s="118"/>
      <c r="M43" s="119" t="s">
        <v>108</v>
      </c>
      <c r="N43" s="17"/>
      <c r="O43" s="18"/>
    </row>
    <row r="44" spans="1:15" s="19" customFormat="1" ht="27.75" customHeight="1">
      <c r="A44" s="120"/>
      <c r="B44" s="131"/>
      <c r="C44" s="121"/>
      <c r="D44" s="122">
        <f>IF(B44="ANO","kolik osob:","")</f>
      </c>
      <c r="E44" s="131"/>
      <c r="F44" s="121"/>
      <c r="G44" s="121"/>
      <c r="H44" s="121"/>
      <c r="I44" s="121"/>
      <c r="J44" s="121"/>
      <c r="K44" s="121"/>
      <c r="L44" s="121"/>
      <c r="M44" s="121"/>
      <c r="N44" s="20"/>
      <c r="O44" s="18"/>
    </row>
    <row r="45" spans="1:15" s="19" customFormat="1" ht="4.5" customHeight="1">
      <c r="A45" s="121"/>
      <c r="B45" s="121"/>
      <c r="C45" s="121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20"/>
      <c r="O45" s="18"/>
    </row>
    <row r="46" spans="1:13" s="19" customFormat="1" ht="12.75">
      <c r="A46" s="123" t="s">
        <v>109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</row>
    <row r="47" spans="1:13" s="19" customFormat="1" ht="12.75">
      <c r="A47" s="123"/>
      <c r="B47" s="123"/>
      <c r="C47" s="123"/>
      <c r="D47" s="123"/>
      <c r="E47" s="123"/>
      <c r="F47" s="123"/>
      <c r="G47" s="123"/>
      <c r="H47" s="123"/>
      <c r="I47" s="123"/>
      <c r="J47" s="123"/>
      <c r="K47" s="124"/>
      <c r="L47" s="123"/>
      <c r="M47" s="119" t="s">
        <v>108</v>
      </c>
    </row>
    <row r="48" spans="1:15" s="19" customFormat="1" ht="27.75" customHeight="1">
      <c r="A48" s="120"/>
      <c r="B48" s="131"/>
      <c r="C48" s="121"/>
      <c r="D48" s="122">
        <f>IF(B48="ANO","jaká technika:","")</f>
      </c>
      <c r="E48" s="365"/>
      <c r="F48" s="366"/>
      <c r="G48" s="366"/>
      <c r="H48" s="366"/>
      <c r="I48" s="366"/>
      <c r="J48" s="366"/>
      <c r="K48" s="366"/>
      <c r="L48" s="366"/>
      <c r="M48" s="367"/>
      <c r="N48" s="20"/>
      <c r="O48" s="18"/>
    </row>
    <row r="49" spans="1:15" ht="4.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5"/>
      <c r="O49" s="1"/>
    </row>
    <row r="50" spans="1:15" s="5" customFormat="1" ht="20.25" customHeight="1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O50" s="1"/>
    </row>
    <row r="51" spans="1:15" s="5" customFormat="1" ht="28.5" customHeight="1">
      <c r="A51" s="346" t="str">
        <f>'Část pro vyrozumívání'!A34</f>
        <v>UVEDENÉ ÚDAJE SLOUŽÍ VÝHRADNĚ PRO POTŘEBU POVODŇOVÉHO PLÁNU A PRO SOUČINNOST S POVODŇOVOU KOMISÍ OBCE POMEZÍ!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  <c r="L51" s="346"/>
      <c r="M51" s="346"/>
      <c r="O51" s="1"/>
    </row>
    <row r="52" spans="1:15" s="5" customFormat="1" ht="12.75">
      <c r="A52" s="360" t="str">
        <f>'Část pro vyrozumívání'!A35</f>
        <v>V případě nejasností vám rádi poradíme na telefonním čísle obce Pomezí +420 461 729 179</v>
      </c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O52" s="1"/>
    </row>
    <row r="70" spans="1:12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</row>
    <row r="71" spans="1:12" ht="12.75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</row>
    <row r="72" spans="1:12" ht="12.75">
      <c r="A72" s="13"/>
      <c r="B72" s="13"/>
      <c r="C72" s="13"/>
      <c r="D72" s="13"/>
      <c r="E72" s="13"/>
      <c r="F72" s="13"/>
      <c r="G72" s="13"/>
      <c r="H72" s="29"/>
      <c r="I72" s="29"/>
      <c r="J72" s="29"/>
      <c r="K72" s="29"/>
      <c r="L72" s="13"/>
    </row>
    <row r="73" spans="1:12" ht="12.75">
      <c r="A73" s="13"/>
      <c r="B73" s="13"/>
      <c r="C73" s="13"/>
      <c r="D73" s="13"/>
      <c r="E73" s="13"/>
      <c r="F73" s="13"/>
      <c r="G73" s="13"/>
      <c r="H73" s="95"/>
      <c r="I73" s="13"/>
      <c r="J73" s="13"/>
      <c r="L73" s="29"/>
    </row>
    <row r="74" spans="1:12" ht="12.75">
      <c r="A74" s="13"/>
      <c r="B74" s="13"/>
      <c r="C74" s="13"/>
      <c r="D74" s="13"/>
      <c r="E74" s="13"/>
      <c r="F74" s="13"/>
      <c r="G74" s="13"/>
      <c r="H74" s="95"/>
      <c r="I74" s="29"/>
      <c r="J74" s="29"/>
      <c r="K74" s="29"/>
      <c r="L74" s="29"/>
    </row>
    <row r="75" spans="1:12" ht="12.75">
      <c r="A75" s="13"/>
      <c r="B75" s="13"/>
      <c r="C75" s="13"/>
      <c r="D75" s="13"/>
      <c r="E75" s="13"/>
      <c r="F75" s="13"/>
      <c r="G75" s="13"/>
      <c r="H75" s="95"/>
      <c r="I75" s="29"/>
      <c r="J75" s="29"/>
      <c r="K75" s="29"/>
      <c r="L75" s="29"/>
    </row>
    <row r="76" spans="1:12" ht="12.75">
      <c r="A76" s="13"/>
      <c r="B76" s="13"/>
      <c r="C76" s="13"/>
      <c r="D76" s="13"/>
      <c r="E76" s="13"/>
      <c r="F76" s="13"/>
      <c r="G76" s="13"/>
      <c r="H76" s="95"/>
      <c r="I76" s="29"/>
      <c r="J76" s="29"/>
      <c r="K76" s="29"/>
      <c r="L76" s="29"/>
    </row>
    <row r="77" spans="1:12" ht="12.75">
      <c r="A77" s="13"/>
      <c r="B77" s="13"/>
      <c r="C77" s="13"/>
      <c r="D77" s="13"/>
      <c r="E77" s="13"/>
      <c r="F77" s="13"/>
      <c r="G77" s="13"/>
      <c r="H77" s="95"/>
      <c r="I77" s="29"/>
      <c r="J77" s="29"/>
      <c r="K77" s="29"/>
      <c r="L77" s="29"/>
    </row>
    <row r="78" spans="1:12" ht="12.75">
      <c r="A78" s="13"/>
      <c r="B78" s="13"/>
      <c r="C78" s="13"/>
      <c r="D78" s="13"/>
      <c r="E78" s="13"/>
      <c r="F78" s="13"/>
      <c r="G78" s="13"/>
      <c r="H78" s="95"/>
      <c r="I78" s="29"/>
      <c r="J78" s="29"/>
      <c r="K78" s="29"/>
      <c r="L78" s="29"/>
    </row>
    <row r="79" spans="1:12" ht="12.75">
      <c r="A79" s="13"/>
      <c r="B79" s="13"/>
      <c r="C79" s="13"/>
      <c r="D79" s="13"/>
      <c r="E79" s="13"/>
      <c r="F79" s="13"/>
      <c r="G79" s="13"/>
      <c r="H79" s="95"/>
      <c r="I79" s="29"/>
      <c r="J79" s="29"/>
      <c r="K79" s="29"/>
      <c r="L79" s="29"/>
    </row>
    <row r="80" spans="1:12" ht="12.75">
      <c r="A80" s="13"/>
      <c r="B80" s="13"/>
      <c r="C80" s="13"/>
      <c r="D80" s="13"/>
      <c r="E80" s="13"/>
      <c r="F80" s="13"/>
      <c r="G80" s="13"/>
      <c r="H80" s="95"/>
      <c r="I80" s="29"/>
      <c r="J80" s="29"/>
      <c r="K80" s="29"/>
      <c r="L80" s="29"/>
    </row>
    <row r="81" spans="1:12" ht="12.75">
      <c r="A81" s="13"/>
      <c r="B81" s="13"/>
      <c r="C81" s="13"/>
      <c r="D81" s="13"/>
      <c r="E81" s="13"/>
      <c r="F81" s="13"/>
      <c r="G81" s="13"/>
      <c r="H81" s="95"/>
      <c r="I81" s="29"/>
      <c r="J81" s="29"/>
      <c r="K81" s="29"/>
      <c r="L81" s="29"/>
    </row>
    <row r="82" spans="1:12" ht="12.75">
      <c r="A82" s="13"/>
      <c r="B82" s="13"/>
      <c r="C82" s="13"/>
      <c r="D82" s="13"/>
      <c r="E82" s="13"/>
      <c r="F82" s="13"/>
      <c r="G82" s="13"/>
      <c r="H82" s="95"/>
      <c r="I82" s="29"/>
      <c r="J82" s="29"/>
      <c r="K82" s="29"/>
      <c r="L82" s="29"/>
    </row>
    <row r="83" spans="1:12" ht="12.75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</row>
    <row r="84" spans="9:12" ht="12.75">
      <c r="I84" s="13"/>
      <c r="J84" s="13"/>
      <c r="K84" s="13"/>
      <c r="L84" s="13"/>
    </row>
  </sheetData>
  <sheetProtection/>
  <mergeCells count="34">
    <mergeCell ref="A1:M1"/>
    <mergeCell ref="G6:G7"/>
    <mergeCell ref="C8:C13"/>
    <mergeCell ref="A5:H5"/>
    <mergeCell ref="I5:M5"/>
    <mergeCell ref="A3:M3"/>
    <mergeCell ref="A6:C7"/>
    <mergeCell ref="H9:H10"/>
    <mergeCell ref="H11:H12"/>
    <mergeCell ref="M11:M12"/>
    <mergeCell ref="G15:J15"/>
    <mergeCell ref="G36:M36"/>
    <mergeCell ref="G34:M34"/>
    <mergeCell ref="M6:M7"/>
    <mergeCell ref="M9:M10"/>
    <mergeCell ref="H6:H7"/>
    <mergeCell ref="K15:L15"/>
    <mergeCell ref="G9:G10"/>
    <mergeCell ref="G11:G12"/>
    <mergeCell ref="B15:F15"/>
    <mergeCell ref="A52:M52"/>
    <mergeCell ref="C37:D37"/>
    <mergeCell ref="A40:M40"/>
    <mergeCell ref="E48:M48"/>
    <mergeCell ref="A33:B37"/>
    <mergeCell ref="C36:D36"/>
    <mergeCell ref="C34:D34"/>
    <mergeCell ref="G37:M37"/>
    <mergeCell ref="C33:D33"/>
    <mergeCell ref="G35:M35"/>
    <mergeCell ref="A51:M51"/>
    <mergeCell ref="G33:M33"/>
    <mergeCell ref="A24:M29"/>
    <mergeCell ref="C35:D35"/>
  </mergeCells>
  <conditionalFormatting sqref="M6 M9 M11 M13 H73:H82 L73:L82 I74:K82 I72:K72 B44 B48 E48 A24 C34:M37 E44 F6:F13">
    <cfRule type="cellIs" priority="9" dxfId="6" operator="notEqual" stopIfTrue="1">
      <formula>""</formula>
    </cfRule>
  </conditionalFormatting>
  <dataValidations count="11">
    <dataValidation type="whole" allowBlank="1" showInputMessage="1" showErrorMessage="1" errorTitle="Chyba:" error="Požadavek přesahuje celkový počet osob." sqref="M6:M7">
      <formula1>0</formula1>
      <formula2>H6</formula2>
    </dataValidation>
    <dataValidation type="whole" allowBlank="1" showInputMessage="1" showErrorMessage="1" errorTitle="Chyba:" error="Požadavek přesahuje celkový počet starších osob." sqref="M9:M10">
      <formula1>0</formula1>
      <formula2>H9</formula2>
    </dataValidation>
    <dataValidation type="whole" allowBlank="1" showInputMessage="1" showErrorMessage="1" errorTitle="Chyba:" error="Požadavek přesahuje celkový počet dětí." sqref="M11:M12">
      <formula1>0</formula1>
      <formula2>H11</formula2>
    </dataValidation>
    <dataValidation type="whole" allowBlank="1" showInputMessage="1" showErrorMessage="1" errorTitle="Chyba:" error="Požadavek přesahuje celkový počet imobilních osob." sqref="M13">
      <formula1>0</formula1>
      <formula2>F13</formula2>
    </dataValidation>
    <dataValidation allowBlank="1" prompt=" V případě, že je tato osoba odlišná od kontaktních osob ohrožené nemovitosti přepište, prosím, předvyplněné kolonky." sqref="H73:H82 L72:L83 I74:K83 I72:K72"/>
    <dataValidation type="list" allowBlank="1" showInputMessage="1" showErrorMessage="1" promptTitle="Žádost o věcnou pomoc:" prompt="V případě žádosti o pomoc vyberte ze seznamu &quot;ANO&quot; a doplňte požadovanou techniku ve vedlejší orámované buňce." errorTitle="Nesprávné zadání:" error="Lze zadat odpověď jen &quot;NE&quot; nebo &quot;ANO&quot;." sqref="B48">
      <formula1>"NE,ANO"</formula1>
    </dataValidation>
    <dataValidation type="list" allowBlank="1" showInputMessage="1" showErrorMessage="1" promptTitle="Žádost o osobní pomoc:" prompt="V případě žádosti o pomoc vyberte ze seznamu &quot;ANO&quot; a doplňte počet osob ve vedlejší orámované buňce." errorTitle="Nesprávné zadání:" error="Lze zadat odpověď jen &quot;NE&quot; nebo &quot;ANO&quot;." sqref="B44">
      <formula1>"NE,ANO"</formula1>
    </dataValidation>
    <dataValidation type="whole" allowBlank="1" showInputMessage="1" showErrorMessage="1" promptTitle="Požadovaný počet osob:" prompt="Vyplňte počet požadovaných osob na pomoc." errorTitle="Chybný počet osob:" error="Zadejte počet osob ve formě čísla. " sqref="E44">
      <formula1>0</formula1>
      <formula2>10000000</formula2>
    </dataValidation>
    <dataValidation allowBlank="1" showInputMessage="1" showErrorMessage="1" promptTitle="Požadovaná technika:" prompt="Vyplňte požadovanou techniku." sqref="E48:M48"/>
    <dataValidation type="list" allowBlank="1" showInputMessage="1" showErrorMessage="1" promptTitle="Velikost zvířat:" prompt="Vyberte ze seznamu (velká, malá)." sqref="E34:E37">
      <formula1>"velká, malá"</formula1>
    </dataValidation>
    <dataValidation type="whole" allowBlank="1" showInputMessage="1" showErrorMessage="1" errorTitle="Chyba:" error="Požadavek na evakuaci osob je vyšší než celkový počet osob v nemovitosti." sqref="F8">
      <formula1>0</formula1>
      <formula2>F6+F7</formula2>
    </dataValidation>
  </dataValidations>
  <printOptions horizontalCentered="1" verticalCentered="1"/>
  <pageMargins left="0.984251968503937" right="0.2362204724409449" top="0.3937007874015748" bottom="0.3937007874015748" header="0.5118110236220472" footer="0.5118110236220472"/>
  <pageSetup fitToHeight="2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3.140625" style="0" bestFit="1" customWidth="1"/>
    <col min="2" max="2" width="10.140625" style="0" bestFit="1" customWidth="1"/>
    <col min="3" max="3" width="14.140625" style="0" bestFit="1" customWidth="1"/>
    <col min="4" max="4" width="15.28125" style="0" bestFit="1" customWidth="1"/>
    <col min="5" max="5" width="15.28125" style="0" customWidth="1"/>
    <col min="6" max="6" width="10.140625" style="0" bestFit="1" customWidth="1"/>
    <col min="7" max="7" width="11.00390625" style="0" bestFit="1" customWidth="1"/>
    <col min="8" max="8" width="15.57421875" style="0" bestFit="1" customWidth="1"/>
    <col min="9" max="9" width="5.00390625" style="0" bestFit="1" customWidth="1"/>
    <col min="10" max="10" width="6.421875" style="0" bestFit="1" customWidth="1"/>
    <col min="11" max="11" width="11.00390625" style="0" customWidth="1"/>
    <col min="12" max="12" width="14.57421875" style="0" bestFit="1" customWidth="1"/>
    <col min="13" max="13" width="6.00390625" style="0" bestFit="1" customWidth="1"/>
    <col min="14" max="14" width="9.421875" style="0" customWidth="1"/>
    <col min="15" max="15" width="42.421875" style="0" customWidth="1"/>
    <col min="16" max="16" width="11.421875" style="0" bestFit="1" customWidth="1"/>
    <col min="17" max="17" width="8.421875" style="0" customWidth="1"/>
    <col min="18" max="18" width="13.140625" style="0" bestFit="1" customWidth="1"/>
    <col min="19" max="19" width="11.57421875" style="0" bestFit="1" customWidth="1"/>
    <col min="20" max="20" width="9.00390625" style="0" bestFit="1" customWidth="1"/>
    <col min="21" max="21" width="13.7109375" style="0" bestFit="1" customWidth="1"/>
    <col min="22" max="22" width="4.00390625" style="0" bestFit="1" customWidth="1"/>
    <col min="23" max="23" width="7.421875" style="0" bestFit="1" customWidth="1"/>
    <col min="24" max="24" width="12.00390625" style="0" bestFit="1" customWidth="1"/>
    <col min="25" max="25" width="11.8515625" style="0" bestFit="1" customWidth="1"/>
    <col min="26" max="26" width="16.57421875" style="0" bestFit="1" customWidth="1"/>
    <col min="27" max="27" width="18.7109375" style="0" bestFit="1" customWidth="1"/>
    <col min="28" max="28" width="20.28125" style="0" bestFit="1" customWidth="1"/>
    <col min="29" max="29" width="20.28125" style="0" customWidth="1"/>
    <col min="30" max="30" width="47.8515625" style="0" bestFit="1" customWidth="1"/>
    <col min="31" max="32" width="11.28125" style="0" bestFit="1" customWidth="1"/>
    <col min="33" max="33" width="20.00390625" style="0" customWidth="1"/>
    <col min="34" max="34" width="12.28125" style="0" bestFit="1" customWidth="1"/>
    <col min="35" max="35" width="16.28125" style="0" bestFit="1" customWidth="1"/>
    <col min="36" max="38" width="20.421875" style="0" customWidth="1"/>
  </cols>
  <sheetData>
    <row r="1" spans="1:38" ht="12.75">
      <c r="A1" s="21" t="s">
        <v>34</v>
      </c>
      <c r="B1" s="21" t="s">
        <v>56</v>
      </c>
      <c r="C1" s="21" t="s">
        <v>57</v>
      </c>
      <c r="D1" s="21" t="s">
        <v>58</v>
      </c>
      <c r="E1" s="21" t="s">
        <v>176</v>
      </c>
      <c r="F1" s="21" t="s">
        <v>59</v>
      </c>
      <c r="G1" s="21" t="s">
        <v>140</v>
      </c>
      <c r="H1" s="21" t="s">
        <v>35</v>
      </c>
      <c r="I1" s="21" t="s">
        <v>60</v>
      </c>
      <c r="J1" s="21" t="s">
        <v>61</v>
      </c>
      <c r="K1" s="21" t="s">
        <v>97</v>
      </c>
      <c r="L1" s="21" t="s">
        <v>167</v>
      </c>
      <c r="M1" s="21" t="s">
        <v>62</v>
      </c>
      <c r="N1" s="21" t="s">
        <v>129</v>
      </c>
      <c r="O1" s="21" t="s">
        <v>63</v>
      </c>
      <c r="P1" s="176" t="s">
        <v>194</v>
      </c>
      <c r="Q1" s="176" t="s">
        <v>64</v>
      </c>
      <c r="R1" s="176" t="s">
        <v>195</v>
      </c>
      <c r="S1" s="176" t="s">
        <v>196</v>
      </c>
      <c r="T1" s="176" t="s">
        <v>65</v>
      </c>
      <c r="U1" s="176" t="s">
        <v>197</v>
      </c>
      <c r="V1" s="176" t="s">
        <v>198</v>
      </c>
      <c r="W1" s="176" t="s">
        <v>66</v>
      </c>
      <c r="X1" s="176" t="s">
        <v>199</v>
      </c>
      <c r="Y1" s="176" t="s">
        <v>67</v>
      </c>
      <c r="Z1" s="176" t="s">
        <v>200</v>
      </c>
      <c r="AA1" s="21" t="s">
        <v>68</v>
      </c>
      <c r="AB1" s="21" t="s">
        <v>69</v>
      </c>
      <c r="AC1" s="21" t="s">
        <v>169</v>
      </c>
      <c r="AD1" s="21" t="s">
        <v>70</v>
      </c>
      <c r="AE1" s="21" t="s">
        <v>71</v>
      </c>
      <c r="AF1" s="21" t="s">
        <v>72</v>
      </c>
      <c r="AG1" s="21" t="s">
        <v>73</v>
      </c>
      <c r="AH1" s="21" t="s">
        <v>74</v>
      </c>
      <c r="AI1" s="21" t="s">
        <v>75</v>
      </c>
      <c r="AJ1" s="21" t="s">
        <v>111</v>
      </c>
      <c r="AK1" s="21" t="s">
        <v>112</v>
      </c>
      <c r="AL1" s="21" t="s">
        <v>113</v>
      </c>
    </row>
    <row r="2" spans="1:38" ht="12.75">
      <c r="A2" s="31" t="s">
        <v>80</v>
      </c>
      <c r="B2" s="32" t="e">
        <f>INDEX('Část pro vyrozumívání'!B101:C110,MATCH('Část pro vyrozumívání'!T10,'Část pro vyrozumívání'!C101:C110,0),1)</f>
        <v>#N/A</v>
      </c>
      <c r="C2" s="33">
        <f>IF(IF(ISERR('Část pro vyrozumívání'!C40),"",'Část pro vyrozumívání'!C40)=0,"",IF(ISERR('Část pro vyrozumívání'!C40),"",'Část pro vyrozumívání'!C40))</f>
      </c>
      <c r="D2" s="34" t="str">
        <f>IF(ISERR('Část pro vyrozumívání'!S13),"",'Část pro vyrozumívání'!S13)</f>
        <v>Pomezí</v>
      </c>
      <c r="E2" s="138" t="e">
        <f>INDEX('Část pro vyrozumívání'!B176:C177,MATCH('Část pro vyrozumívání'!P13,'Část pro vyrozumívání'!C176:C177,0),1)</f>
        <v>#N/A</v>
      </c>
      <c r="F2" s="138">
        <f>IF(IF(ISERR('Část pro vyrozumívání'!Q13),"",'Část pro vyrozumívání'!Q13)=0,"",IF(ISERR('Část pro vyrozumívání'!Q13),"",'Část pro vyrozumívání'!Q13))</f>
      </c>
      <c r="G2" s="138">
        <f>IF(IF(ISERR('Část pro vyrozumívání'!R13),"",'Část pro vyrozumívání'!R13)=0,"",IF(ISERR('Část pro vyrozumívání'!R13),"",'Část pro vyrozumívání'!R13))</f>
      </c>
      <c r="H2" s="32">
        <f>IF(ISERR('Část pro vyrozumívání'!F13),"",'Část pro vyrozumívání'!F13)</f>
        <v>0</v>
      </c>
      <c r="I2" s="32">
        <f>IF(ISERR('Část pro vyrozumívání'!G13),"",'Část pro vyrozumívání'!G13)</f>
        <v>0</v>
      </c>
      <c r="J2" s="38">
        <f>IF(ISERR('Část pro vyrozumívání'!J13),"",LEFT('Část pro vyrozumívání'!J13,1))</f>
      </c>
      <c r="K2" s="32" t="str">
        <f>IF(ISERR('Část pro vyrozumívání'!M13),"",'Část pro vyrozumívání'!M13)</f>
        <v>Pomezí</v>
      </c>
      <c r="L2" s="32" t="str">
        <f>IF(ISERR('Část pro vyrozumívání'!N13),"",'Část pro vyrozumívání'!N13)</f>
        <v>Pomezí</v>
      </c>
      <c r="M2" s="32">
        <f>IF(ISERR('Část pro vyrozumívání'!K13),"",'Část pro vyrozumívání'!K13)</f>
        <v>0</v>
      </c>
      <c r="N2" s="32">
        <f>TEXT(IF(IF(ISERR('Část pro vyrozumívání'!Z10),"",'Část pro vyrozumívání'!Z10)=0,"",IF(ISERR('Část pro vyrozumívání'!Z10),"",'Část pro vyrozumívání'!Z10)),0)</f>
      </c>
      <c r="O2" s="32">
        <f>IF(IF(ISERR('Část pro vyrozumívání'!AB10),"",'Část pro vyrozumívání'!AB10)=0,"",IF(ISERR('Část pro vyrozumívání'!AB10),"",'Část pro vyrozumívání'!AB10))</f>
      </c>
      <c r="P2" s="35">
        <f>IF(ISERR(VALUE(IF('Část pro evakuaci'!F6=0,"",'Část pro evakuaci'!F6)))=TRUE,0,VALUE(IF('Část pro evakuaci'!F6=0,"",'Část pro evakuaci'!F6)))</f>
        <v>0</v>
      </c>
      <c r="Q2" s="175">
        <f>IF(ISERR(VALUE(IF('Část pro evakuaci'!F7=0,"",'Část pro evakuaci'!F7)))=TRUE,0,VALUE(IF('Část pro evakuaci'!F7=0,"",'Část pro evakuaci'!F7)))</f>
        <v>0</v>
      </c>
      <c r="R2" s="175">
        <f>IF(ISERR(VALUE(IF('Část pro evakuaci'!M6=0,"",'Část pro evakuaci'!M6)))=TRUE,0,VALUE(IF('Část pro evakuaci'!M6=0,"",'Část pro evakuaci'!M6)))</f>
        <v>0</v>
      </c>
      <c r="S2" s="175">
        <f>IF(ISERR(VALUE(IF('Část pro evakuaci'!F9=0,"",'Část pro evakuaci'!F9)))=TRUE,0,VALUE(IF('Část pro evakuaci'!F9=0,"",'Část pro evakuaci'!F9)))</f>
        <v>0</v>
      </c>
      <c r="T2" s="175">
        <f>IF(ISERR(VALUE(IF('Část pro evakuaci'!F10=0,"",'Část pro evakuaci'!F10)))=TRUE,0,VALUE(IF('Část pro evakuaci'!F10=0,"",'Část pro evakuaci'!F10)))</f>
        <v>0</v>
      </c>
      <c r="U2" s="175">
        <f>IF(ISERR(VALUE(IF('Část pro evakuaci'!M9=0,"",'Část pro evakuaci'!M9)))=TRUE,0,VALUE(IF('Část pro evakuaci'!M9=0,"",'Část pro evakuaci'!M9)))</f>
        <v>0</v>
      </c>
      <c r="V2" s="175">
        <f>IF(ISERR(VALUE(IF('Část pro evakuaci'!F11=0,"",'Část pro evakuaci'!F11)))=TRUE,0,VALUE(IF('Část pro evakuaci'!F11=0,"",'Část pro evakuaci'!F11)))</f>
        <v>0</v>
      </c>
      <c r="W2" s="34">
        <f>IF(ISERR(VALUE(IF('Část pro evakuaci'!F12=0,"",'Část pro evakuaci'!F12)))=TRUE,0,VALUE(IF('Část pro evakuaci'!F12=0,"",'Část pro evakuaci'!F12)))</f>
        <v>0</v>
      </c>
      <c r="X2" s="34">
        <f>IF(ISERR(VALUE(IF('Část pro evakuaci'!M11=0,"",'Část pro evakuaci'!M11)))=TRUE,0,VALUE(IF('Část pro evakuaci'!M11=0,"",'Část pro evakuaci'!M11)))</f>
        <v>0</v>
      </c>
      <c r="Y2" s="34">
        <f>IF(ISERR(VALUE(IF('Část pro evakuaci'!F13=0,"",'Část pro evakuaci'!F13)))=TRUE,0,VALUE(IF('Část pro evakuaci'!F13=0,"",'Část pro evakuaci'!F13)))</f>
        <v>0</v>
      </c>
      <c r="Z2" s="34">
        <f>IF(ISERR(VALUE(IF('Část pro evakuaci'!M13=0,"",'Část pro evakuaci'!M13)))=TRUE,0,VALUE(IF('Část pro evakuaci'!M13=0,"",'Část pro evakuaci'!M13)))</f>
        <v>0</v>
      </c>
      <c r="AA2" s="35">
        <f>'Část pro evakuaci'!E44</f>
        <v>0</v>
      </c>
      <c r="AB2" s="35">
        <f>TEXT(IF(IF(ISERR('Část pro evakuaci'!F8),"",'Část pro evakuaci'!F8)=0,"",IF(ISERR('Část pro evakuaci'!F8),"",'Část pro evakuaci'!F8)),0)</f>
      </c>
      <c r="AC2" s="35"/>
      <c r="AD2" s="36">
        <f>TRIM('Část pro evakuaci'!A24)</f>
      </c>
      <c r="AE2" s="37" t="b">
        <f>IF(COUNTIF('Část pro evakuaci'!E34:E37,"velká")&gt;0,TRUE,FALSE)</f>
        <v>0</v>
      </c>
      <c r="AF2" s="37" t="b">
        <f>IF(COUNTIF('Část pro evakuaci'!E34:E37,"malá")&gt;0,TRUE,FALSE)</f>
        <v>0</v>
      </c>
      <c r="AG2" s="36">
        <f>TRIM(CONCATENATE('Část pro evakuaci'!O34," ",'Část pro evakuaci'!O35," ",'Část pro evakuaci'!O36," ",'Část pro evakuaci'!O37))</f>
      </c>
      <c r="AH2" s="37" t="b">
        <f>IF('Část pro evakuaci'!B48="ANO",TRUE,FALSE)</f>
        <v>0</v>
      </c>
      <c r="AI2" s="36">
        <f>TRIM('Část pro evakuaci'!E48)</f>
      </c>
      <c r="AJ2" s="36"/>
      <c r="AK2" s="36"/>
      <c r="AL2" s="36"/>
    </row>
  </sheetData>
  <sheetProtection/>
  <conditionalFormatting sqref="A2:AL2">
    <cfRule type="cellIs" priority="1" dxfId="0" operator="notEqual" stopIfTrue="1">
      <formula>""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13.140625" style="0" customWidth="1"/>
    <col min="3" max="3" width="10.140625" style="0" bestFit="1" customWidth="1"/>
    <col min="4" max="4" width="14.140625" style="0" bestFit="1" customWidth="1"/>
    <col min="5" max="5" width="15.28125" style="0" bestFit="1" customWidth="1"/>
    <col min="6" max="6" width="10.140625" style="0" bestFit="1" customWidth="1"/>
    <col min="7" max="7" width="11.00390625" style="0" bestFit="1" customWidth="1"/>
    <col min="8" max="8" width="15.57421875" style="0" bestFit="1" customWidth="1"/>
    <col min="9" max="9" width="15.57421875" style="0" customWidth="1"/>
    <col min="10" max="10" width="9.7109375" style="0" customWidth="1"/>
    <col min="11" max="11" width="6.421875" style="0" bestFit="1" customWidth="1"/>
    <col min="12" max="12" width="12.421875" style="0" bestFit="1" customWidth="1"/>
    <col min="13" max="13" width="9.7109375" style="0" bestFit="1" customWidth="1"/>
  </cols>
  <sheetData>
    <row r="1" spans="1:13" ht="12.75">
      <c r="A1" s="21" t="s">
        <v>34</v>
      </c>
      <c r="B1" s="21" t="s">
        <v>143</v>
      </c>
      <c r="C1" s="22" t="s">
        <v>87</v>
      </c>
      <c r="D1" s="22" t="s">
        <v>88</v>
      </c>
      <c r="E1" s="22" t="s">
        <v>89</v>
      </c>
      <c r="F1" s="22" t="s">
        <v>90</v>
      </c>
      <c r="G1" s="22" t="s">
        <v>35</v>
      </c>
      <c r="H1" s="22" t="s">
        <v>60</v>
      </c>
      <c r="I1" s="22" t="s">
        <v>61</v>
      </c>
      <c r="J1" s="22" t="s">
        <v>97</v>
      </c>
      <c r="K1" s="22" t="s">
        <v>91</v>
      </c>
      <c r="L1" s="22" t="s">
        <v>141</v>
      </c>
      <c r="M1" s="22" t="s">
        <v>142</v>
      </c>
    </row>
    <row r="2" spans="1:13" ht="12.75">
      <c r="A2" s="31" t="s">
        <v>80</v>
      </c>
      <c r="B2" s="31" t="s">
        <v>144</v>
      </c>
      <c r="C2" s="23">
        <f>IF(ISERR(VALUE(IF('Část pro vyrozumívání'!E10=0,"",'Část pro vyrozumívání'!E10)))=TRUE,0,VALUE(IF('Část pro vyrozumívání'!E10=0,"",'Část pro vyrozumívání'!E10)))</f>
        <v>0</v>
      </c>
      <c r="D2" s="23">
        <f>IF('Část pro vyrozumívání'!A10=0,"",IF(ISERR('Část pro vyrozumívání'!A10),"",'Část pro vyrozumívání'!A10))</f>
      </c>
      <c r="E2" s="23">
        <f>IF('Část pro vyrozumívání'!C10=0,"",IF(ISERR('Část pro vyrozumívání'!C10),"",'Část pro vyrozumívání'!C10))</f>
      </c>
      <c r="F2" s="23">
        <f>IF('Část pro vyrozumívání'!D10=0,"",IF(ISERR('Část pro vyrozumívání'!D10),"",'Část pro vyrozumívání'!D10))</f>
      </c>
      <c r="G2" s="23">
        <f>IF('Část pro vyrozumívání'!F10=0,"",IF(ISERR('Část pro vyrozumívání'!F10),"",'Část pro vyrozumívání'!F10))</f>
      </c>
      <c r="H2" s="23">
        <f>IF('Část pro vyrozumívání'!G10=0,"",IF(ISERR('Část pro vyrozumívání'!G10),"",'Část pro vyrozumívání'!G10))</f>
      </c>
      <c r="I2" s="23">
        <f>IF(ISERR('Část pro vyrozumívání'!J10),"",LEFT('Část pro vyrozumívání'!J10,1))</f>
      </c>
      <c r="J2" s="23">
        <f>IF('Část pro vyrozumívání'!M10=0,"",IF(ISERR('Část pro vyrozumívání'!M10),"",'Část pro vyrozumívání'!M10))</f>
      </c>
      <c r="K2" s="23">
        <f>IF('Část pro vyrozumívání'!K10=0,"",IF(ISERR('Část pro vyrozumívání'!K10),"",'Část pro vyrozumívání'!K10))</f>
      </c>
      <c r="L2" s="144">
        <f>IF('Část pro vyrozumívání'!C38=0,"",IF(ISERR('Část pro vyrozumívání'!C38),"",'Část pro vyrozumívání'!C38))</f>
      </c>
      <c r="M2" s="144">
        <f>IF('Část pro vyrozumívání'!C40=0,"",IF(ISERR('Část pro vyrozumívání'!C40),"",'Část pro vyrozumívání'!C40))</f>
      </c>
    </row>
  </sheetData>
  <sheetProtection/>
  <conditionalFormatting sqref="A2:M2">
    <cfRule type="cellIs" priority="1" dxfId="0" operator="notEqual" stopIfTrue="1">
      <formula>""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16.140625" style="0" bestFit="1" customWidth="1"/>
    <col min="2" max="2" width="16.140625" style="0" customWidth="1"/>
    <col min="3" max="3" width="4.140625" style="0" bestFit="1" customWidth="1"/>
    <col min="4" max="4" width="4.00390625" style="0" bestFit="1" customWidth="1"/>
    <col min="5" max="5" width="15.00390625" style="0" customWidth="1"/>
    <col min="6" max="6" width="11.8515625" style="0" bestFit="1" customWidth="1"/>
    <col min="7" max="7" width="7.7109375" style="0" bestFit="1" customWidth="1"/>
    <col min="8" max="8" width="6.421875" style="0" bestFit="1" customWidth="1"/>
    <col min="9" max="9" width="6.00390625" style="0" customWidth="1"/>
    <col min="10" max="10" width="15.57421875" style="0" bestFit="1" customWidth="1"/>
    <col min="11" max="11" width="12.140625" style="0" bestFit="1" customWidth="1"/>
    <col min="12" max="12" width="10.140625" style="0" bestFit="1" customWidth="1"/>
    <col min="13" max="13" width="6.00390625" style="0" bestFit="1" customWidth="1"/>
    <col min="14" max="17" width="10.00390625" style="0" bestFit="1" customWidth="1"/>
    <col min="18" max="18" width="9.57421875" style="0" customWidth="1"/>
    <col min="19" max="19" width="12.140625" style="0" customWidth="1"/>
    <col min="20" max="20" width="11.28125" style="0" bestFit="1" customWidth="1"/>
  </cols>
  <sheetData>
    <row r="1" spans="1:20" ht="12.75">
      <c r="A1" s="22" t="s">
        <v>76</v>
      </c>
      <c r="B1" s="22" t="s">
        <v>123</v>
      </c>
      <c r="C1" s="22" t="s">
        <v>84</v>
      </c>
      <c r="D1" s="22" t="s">
        <v>85</v>
      </c>
      <c r="E1" s="22" t="s">
        <v>86</v>
      </c>
      <c r="F1" s="22" t="s">
        <v>87</v>
      </c>
      <c r="G1" s="22" t="s">
        <v>88</v>
      </c>
      <c r="H1" s="22" t="s">
        <v>89</v>
      </c>
      <c r="I1" s="22" t="s">
        <v>90</v>
      </c>
      <c r="J1" s="22" t="s">
        <v>35</v>
      </c>
      <c r="K1" s="22" t="s">
        <v>60</v>
      </c>
      <c r="L1" s="22" t="s">
        <v>97</v>
      </c>
      <c r="M1" s="22" t="s">
        <v>91</v>
      </c>
      <c r="N1" s="22" t="s">
        <v>92</v>
      </c>
      <c r="O1" s="22" t="s">
        <v>93</v>
      </c>
      <c r="P1" s="22" t="s">
        <v>94</v>
      </c>
      <c r="Q1" s="22" t="s">
        <v>95</v>
      </c>
      <c r="R1" s="22" t="s">
        <v>96</v>
      </c>
      <c r="S1" s="22" t="s">
        <v>44</v>
      </c>
      <c r="T1" s="22" t="s">
        <v>45</v>
      </c>
    </row>
    <row r="2" spans="1:20" ht="12.75">
      <c r="A2" s="23">
        <f>IF(CONCATENATE(G2,H2,E2)="","","IDO01")</f>
      </c>
      <c r="B2" s="134">
        <f>IF(A2&lt;&gt;"",0,"")</f>
      </c>
      <c r="C2" s="24" t="s">
        <v>37</v>
      </c>
      <c r="D2" s="24" t="s">
        <v>37</v>
      </c>
      <c r="E2" s="24" t="s">
        <v>37</v>
      </c>
      <c r="F2" s="23">
        <f>IF(ISERR(VALUE(IF('Část pro vyrozumívání'!E26=0,"",'Část pro vyrozumívání'!E26)))=TRUE,0,VALUE(IF('Část pro vyrozumívání'!E26=0,"",'Část pro vyrozumívání'!E26)))</f>
        <v>0</v>
      </c>
      <c r="G2" s="23">
        <f>IF('Část pro vyrozumívání'!B26=0,"",IF(ISERR('Část pro vyrozumívání'!B26),"",'Část pro vyrozumívání'!B26))</f>
      </c>
      <c r="H2" s="23">
        <f>IF('Část pro vyrozumívání'!C26=0,"",IF(ISERR('Část pro vyrozumívání'!C26),"",'Část pro vyrozumívání'!C26))</f>
      </c>
      <c r="I2" s="23">
        <f>IF('Část pro vyrozumívání'!D26=0,"",IF(ISERR('Část pro vyrozumívání'!D26),"",'Část pro vyrozumívání'!D26))</f>
      </c>
      <c r="J2" s="139">
        <f>IF('Část pro vyrozumívání'!B26=0,"",IF(CONCATENATE('Část pro vyrozumívání'!AB26,'Část pro vyrozumívání'!AC26,'Část pro vyrozumívání'!AD26,'Část pro vyrozumívání'!AE26,'Část pro vyrozumívání'!AE26)="",(IF('Část pro vyrozumívání'!$F$13=0,"",IF(ISERR('Část pro vyrozumívání'!$F$13),"",'Část pro vyrozumívání'!$F$13))),(IF('Část pro vyrozumívání'!AB26=0,"",IF(ISERR('Část pro vyrozumívání'!AB26),"",'Část pro vyrozumívání'!AB26)))))</f>
      </c>
      <c r="K2" s="23">
        <f>IF('Část pro vyrozumívání'!B26=0,"",IF(CONCATENATE('Část pro vyrozumívání'!AC26,'Část pro vyrozumívání'!AD26,'Část pro vyrozumívání'!AE26,'Část pro vyrozumívání'!AF26,'Část pro vyrozumívání'!AF26)="",(IF('Část pro vyrozumívání'!$G$13=0,"",IF(ISERR('Část pro vyrozumívání'!$G$13),"",'Část pro vyrozumívání'!$G$13))),(IF('Část pro vyrozumívání'!AC26=0,"",IF(ISERR('Část pro vyrozumívání'!AC26),"",'Část pro vyrozumívání'!AC26)))))</f>
      </c>
      <c r="L2" s="23">
        <f>IF('Část pro vyrozumívání'!B26=0,"",IF(CONCATENATE('Část pro vyrozumívání'!AE26,'Část pro vyrozumívání'!AF26,'Část pro vyrozumívání'!AG26,'Část pro vyrozumívání'!AH26,'Část pro vyrozumívání'!AH26)="",(IF('Část pro vyrozumívání'!$N$13=0,"",IF(ISERR('Část pro vyrozumívání'!$N$13),"",'Část pro vyrozumívání'!$N$13))),(IF('Část pro vyrozumívání'!AE26=0,"",IF(ISERR('Část pro vyrozumívání'!AE26),"",'Část pro vyrozumívání'!AE26)))))</f>
      </c>
      <c r="M2" s="23">
        <f>IF('Část pro vyrozumívání'!B26=0,"",IF(CONCATENATE('Část pro vyrozumívání'!AD26,'Část pro vyrozumívání'!AE26,'Část pro vyrozumívání'!AF26,'Část pro vyrozumívání'!AG26,'Část pro vyrozumívání'!AG26)="",(IF('Část pro vyrozumívání'!$K$13=0,"",IF(ISERR('Část pro vyrozumívání'!$K$13),"",'Část pro vyrozumívání'!$K$13))),(IF('Část pro vyrozumívání'!AD26=0,"",IF(ISERR('Část pro vyrozumívání'!AD26),"",'Část pro vyrozumívání'!AD26)))))</f>
      </c>
      <c r="N2" s="23">
        <f>IF('Část pro vyrozumívání'!F26=0,"",IF(ISERR('Část pro vyrozumívání'!F26),"",'Část pro vyrozumívání'!F26))</f>
      </c>
      <c r="O2" s="23">
        <f>IF('Část pro vyrozumívání'!I26=0,"",IF(ISERR('Část pro vyrozumívání'!I26),"",'Část pro vyrozumívání'!I26))</f>
      </c>
      <c r="P2" s="23"/>
      <c r="Q2" s="23">
        <f>IF('Část pro vyrozumívání'!F26=0,"",IF(ISERR('Část pro vyrozumívání'!F26),"",'Část pro vyrozumívání'!F26))</f>
      </c>
      <c r="R2" s="23">
        <f>IF('Část pro vyrozumívání'!P26=0,"",IF(ISERR('Část pro vyrozumívání'!P26),"",'Část pro vyrozumívání'!P26))</f>
      </c>
      <c r="S2" s="23"/>
      <c r="T2" s="23">
        <f>IF(LEN(TRIM(CONCATENATE(N2,O2,P2,Q2)))&gt;0,TRUE,"")</f>
      </c>
    </row>
    <row r="3" spans="1:20" ht="12.75">
      <c r="A3" s="23">
        <f>IF(CONCATENATE(G3,H3,E3)="","","IDO02")</f>
      </c>
      <c r="B3" s="134">
        <f>IF(A3&lt;&gt;"",0,"")</f>
      </c>
      <c r="F3" s="23">
        <f>IF(ISERR(VALUE(IF('Část pro vyrozumívání'!E27=0,"",'Část pro vyrozumívání'!E27)))=TRUE,0,VALUE(IF('Část pro vyrozumívání'!E27=0,"",'Část pro vyrozumívání'!E27)))</f>
        <v>0</v>
      </c>
      <c r="G3" s="23">
        <f>IF('Část pro vyrozumívání'!B27=0,"",IF(ISERR('Část pro vyrozumívání'!B27),"",'Část pro vyrozumívání'!B27))</f>
      </c>
      <c r="H3" s="23">
        <f>IF('Část pro vyrozumívání'!C27=0,"",IF(ISERR('Část pro vyrozumívání'!C27),"",'Část pro vyrozumívání'!C27))</f>
      </c>
      <c r="I3" s="23">
        <f>IF('Část pro vyrozumívání'!D27=0,"",IF(ISERR('Část pro vyrozumívání'!D27),"",'Část pro vyrozumívání'!D27))</f>
      </c>
      <c r="J3" s="139">
        <f>IF('Část pro vyrozumívání'!B27=0,"",IF(CONCATENATE('Část pro vyrozumívání'!AB27,'Část pro vyrozumívání'!AC27,'Část pro vyrozumívání'!AD27,'Část pro vyrozumívání'!AE27,'Část pro vyrozumívání'!AE27)="",(IF('Část pro vyrozumívání'!$F$13=0,"",IF(ISERR('Část pro vyrozumívání'!$F$13),"",'Část pro vyrozumívání'!$F$13))),(IF('Část pro vyrozumívání'!AB27=0,"",IF(ISERR('Část pro vyrozumívání'!AB27),"",'Část pro vyrozumívání'!AB27)))))</f>
      </c>
      <c r="K3" s="23">
        <f>IF('Část pro vyrozumívání'!B27=0,"",IF(CONCATENATE('Část pro vyrozumívání'!AC27,'Část pro vyrozumívání'!AD27,'Část pro vyrozumívání'!AE27,'Část pro vyrozumívání'!AF27,'Část pro vyrozumívání'!AF27)="",(IF('Část pro vyrozumívání'!$G$13=0,"",IF(ISERR('Část pro vyrozumívání'!$G$13),"",'Část pro vyrozumívání'!$G$13))),(IF('Část pro vyrozumívání'!AC27=0,"",IF(ISERR('Část pro vyrozumívání'!AC27),"",'Část pro vyrozumívání'!AC27)))))</f>
      </c>
      <c r="L3" s="23">
        <f>IF('Část pro vyrozumívání'!B27=0,"",IF(CONCATENATE('Část pro vyrozumívání'!AE27,'Část pro vyrozumívání'!AF27,'Část pro vyrozumívání'!AG27,'Část pro vyrozumívání'!AH27,'Část pro vyrozumívání'!AH27)="",(IF('Část pro vyrozumívání'!$N$13=0,"",IF(ISERR('Část pro vyrozumívání'!$N$13),"",'Část pro vyrozumívání'!$N$13))),(IF('Část pro vyrozumívání'!AE27=0,"",IF(ISERR('Část pro vyrozumívání'!AE27),"",'Část pro vyrozumívání'!AE27)))))</f>
      </c>
      <c r="M3" s="23">
        <f>IF('Část pro vyrozumívání'!B27=0,"",IF(CONCATENATE('Část pro vyrozumívání'!AD27,'Část pro vyrozumívání'!AE27,'Část pro vyrozumívání'!AF27,'Část pro vyrozumívání'!AG27,'Část pro vyrozumívání'!AG27)="",(IF('Část pro vyrozumívání'!$K$13=0,"",IF(ISERR('Část pro vyrozumívání'!$K$13),"",'Část pro vyrozumívání'!$K$13))),(IF('Část pro vyrozumívání'!AD27=0,"",IF(ISERR('Část pro vyrozumívání'!AD27),"",'Část pro vyrozumívání'!AD27)))))</f>
      </c>
      <c r="N3" s="23">
        <f>IF('Část pro vyrozumívání'!F27=0,"",IF(ISERR('Část pro vyrozumívání'!F27),"",'Část pro vyrozumívání'!F27))</f>
      </c>
      <c r="O3" s="23">
        <f>IF('Část pro vyrozumívání'!I27=0,"",IF(ISERR('Část pro vyrozumívání'!I27),"",'Část pro vyrozumívání'!I27))</f>
      </c>
      <c r="P3" s="23"/>
      <c r="Q3" s="23">
        <f>IF('Část pro vyrozumívání'!F27=0,"",IF(ISERR('Část pro vyrozumívání'!F27),"",'Část pro vyrozumívání'!F27))</f>
      </c>
      <c r="R3" s="23">
        <f>IF('Část pro vyrozumívání'!P27=0,"",IF(ISERR('Část pro vyrozumívání'!P27),"",'Část pro vyrozumívání'!P27))</f>
      </c>
      <c r="T3" s="23">
        <f>IF(LEN(TRIM(CONCATENATE(N3,O3,P3,Q3)))&gt;0,TRUE,"")</f>
      </c>
    </row>
    <row r="4" spans="1:20" ht="12.75">
      <c r="A4" s="23">
        <f>IF(CONCATENATE(G4,H4,E4)="","","IDO03")</f>
      </c>
      <c r="B4" s="134">
        <f>IF(A4&lt;&gt;"",0,"")</f>
      </c>
      <c r="F4" s="23">
        <f>IF(ISERR(VALUE(IF('Část pro vyrozumívání'!E28=0,"",'Část pro vyrozumívání'!E28)))=TRUE,0,VALUE(IF('Část pro vyrozumívání'!E28=0,"",'Část pro vyrozumívání'!E28)))</f>
        <v>0</v>
      </c>
      <c r="G4" s="23">
        <f>IF('Část pro vyrozumívání'!B28=0,"",IF(ISERR('Část pro vyrozumívání'!B28),"",'Část pro vyrozumívání'!B28))</f>
      </c>
      <c r="H4" s="23">
        <f>IF('Část pro vyrozumívání'!C28=0,"",IF(ISERR('Část pro vyrozumívání'!C28),"",'Část pro vyrozumívání'!C28))</f>
      </c>
      <c r="I4" s="23">
        <f>IF('Část pro vyrozumívání'!D28=0,"",IF(ISERR('Část pro vyrozumívání'!D28),"",'Část pro vyrozumívání'!D28))</f>
      </c>
      <c r="J4" s="139">
        <f>IF('Část pro vyrozumívání'!B28=0,"",IF(CONCATENATE('Část pro vyrozumívání'!AB28,'Část pro vyrozumívání'!AC28,'Část pro vyrozumívání'!AD28,'Část pro vyrozumívání'!AE28,'Část pro vyrozumívání'!AE28)="",(IF('Část pro vyrozumívání'!$F$13=0,"",IF(ISERR('Část pro vyrozumívání'!$F$13),"",'Část pro vyrozumívání'!$F$13))),(IF('Část pro vyrozumívání'!AB28=0,"",IF(ISERR('Část pro vyrozumívání'!AB28),"",'Část pro vyrozumívání'!AB28)))))</f>
      </c>
      <c r="K4" s="23">
        <f>IF('Část pro vyrozumívání'!B28=0,"",IF(CONCATENATE('Část pro vyrozumívání'!AC28,'Část pro vyrozumívání'!AD28,'Část pro vyrozumívání'!AE28,'Část pro vyrozumívání'!AF28,'Část pro vyrozumívání'!AF28)="",(IF('Část pro vyrozumívání'!$G$13=0,"",IF(ISERR('Část pro vyrozumívání'!$G$13),"",'Část pro vyrozumívání'!$G$13))),(IF('Část pro vyrozumívání'!AC28=0,"",IF(ISERR('Část pro vyrozumívání'!AC28),"",'Část pro vyrozumívání'!AC28)))))</f>
      </c>
      <c r="L4" s="23">
        <f>IF('Část pro vyrozumívání'!B28=0,"",IF(CONCATENATE('Část pro vyrozumívání'!AE28,'Část pro vyrozumívání'!AF28,'Část pro vyrozumívání'!AG28,'Část pro vyrozumívání'!AH28,'Část pro vyrozumívání'!AH28)="",(IF('Část pro vyrozumívání'!$N$13=0,"",IF(ISERR('Část pro vyrozumívání'!$N$13),"",'Část pro vyrozumívání'!$N$13))),(IF('Část pro vyrozumívání'!AE28=0,"",IF(ISERR('Část pro vyrozumívání'!AE28),"",'Část pro vyrozumívání'!AE28)))))</f>
      </c>
      <c r="M4" s="23">
        <f>IF('Část pro vyrozumívání'!B28=0,"",IF(CONCATENATE('Část pro vyrozumívání'!AD28,'Část pro vyrozumívání'!AE28,'Část pro vyrozumívání'!AF28,'Část pro vyrozumívání'!AG28,'Část pro vyrozumívání'!AG28)="",(IF('Část pro vyrozumívání'!$K$13=0,"",IF(ISERR('Část pro vyrozumívání'!$K$13),"",'Část pro vyrozumívání'!$K$13))),(IF('Část pro vyrozumívání'!AD28=0,"",IF(ISERR('Část pro vyrozumívání'!AD28),"",'Část pro vyrozumívání'!AD28)))))</f>
      </c>
      <c r="N4" s="23">
        <f>IF('Část pro vyrozumívání'!F28=0,"",IF(ISERR('Část pro vyrozumívání'!F28),"",'Část pro vyrozumívání'!F28))</f>
      </c>
      <c r="O4" s="23">
        <f>IF('Část pro vyrozumívání'!I28=0,"",IF(ISERR('Část pro vyrozumívání'!I28),"",'Část pro vyrozumívání'!I28))</f>
      </c>
      <c r="P4" s="23"/>
      <c r="Q4" s="23">
        <f>IF('Část pro vyrozumívání'!F28=0,"",IF(ISERR('Část pro vyrozumívání'!F28),"",'Část pro vyrozumívání'!F28))</f>
      </c>
      <c r="R4" s="23">
        <f>IF('Část pro vyrozumívání'!P28=0,"",IF(ISERR('Část pro vyrozumívání'!P28),"",'Část pro vyrozumívání'!P28))</f>
      </c>
      <c r="T4" s="23">
        <f>IF(LEN(TRIM(CONCATENATE(N4,O4,P4,Q4)))&gt;0,TRUE,"")</f>
      </c>
    </row>
    <row r="5" spans="1:20" ht="12.75">
      <c r="A5" s="23">
        <f>IF(CONCATENATE(G5,H5,E5)="","","IDO04")</f>
      </c>
      <c r="B5" s="134">
        <f>IF(A5&lt;&gt;"",0,"")</f>
      </c>
      <c r="F5" s="23">
        <f>IF(ISERR(VALUE(IF('Část pro vyrozumívání'!E29=0,"",'Část pro vyrozumívání'!E29)))=TRUE,0,VALUE(IF('Část pro vyrozumívání'!E29=0,"",'Část pro vyrozumívání'!E29)))</f>
        <v>0</v>
      </c>
      <c r="G5" s="23">
        <f>IF('Část pro vyrozumívání'!B29=0,"",IF(ISERR('Část pro vyrozumívání'!B29),"",'Část pro vyrozumívání'!B29))</f>
      </c>
      <c r="H5" s="23">
        <f>IF('Část pro vyrozumívání'!C29=0,"",IF(ISERR('Část pro vyrozumívání'!C29),"",'Část pro vyrozumívání'!C29))</f>
      </c>
      <c r="I5" s="23">
        <f>IF('Část pro vyrozumívání'!D29=0,"",IF(ISERR('Část pro vyrozumívání'!D29),"",'Část pro vyrozumívání'!D29))</f>
      </c>
      <c r="J5" s="139">
        <f>IF('Část pro vyrozumívání'!B29=0,"",IF(CONCATENATE('Část pro vyrozumívání'!AB29,'Část pro vyrozumívání'!AC29,'Část pro vyrozumívání'!AD29,'Část pro vyrozumívání'!AE29,'Část pro vyrozumívání'!AE29)="",(IF('Část pro vyrozumívání'!$F$13=0,"",IF(ISERR('Část pro vyrozumívání'!$F$13),"",'Část pro vyrozumívání'!$F$13))),(IF('Část pro vyrozumívání'!AB29=0,"",IF(ISERR('Část pro vyrozumívání'!AB29),"",'Část pro vyrozumívání'!AB29)))))</f>
      </c>
      <c r="K5" s="23">
        <f>IF('Část pro vyrozumívání'!B29=0,"",IF(CONCATENATE('Část pro vyrozumívání'!AC29,'Část pro vyrozumívání'!AD29,'Část pro vyrozumívání'!AE29,'Část pro vyrozumívání'!AF29,'Část pro vyrozumívání'!AF29)="",(IF('Část pro vyrozumívání'!$G$13=0,"",IF(ISERR('Část pro vyrozumívání'!$G$13),"",'Část pro vyrozumívání'!$G$13))),(IF('Část pro vyrozumívání'!AC29=0,"",IF(ISERR('Část pro vyrozumívání'!AC29),"",'Část pro vyrozumívání'!AC29)))))</f>
      </c>
      <c r="L5" s="23">
        <f>IF('Část pro vyrozumívání'!B29=0,"",IF(CONCATENATE('Část pro vyrozumívání'!AE29,'Část pro vyrozumívání'!AF29,'Část pro vyrozumívání'!AG29,'Část pro vyrozumívání'!AH29,'Část pro vyrozumívání'!AH29)="",(IF('Část pro vyrozumívání'!$N$13=0,"",IF(ISERR('Část pro vyrozumívání'!$N$13),"",'Část pro vyrozumívání'!$N$13))),(IF('Část pro vyrozumívání'!AE29=0,"",IF(ISERR('Část pro vyrozumívání'!AE29),"",'Část pro vyrozumívání'!AE29)))))</f>
      </c>
      <c r="M5" s="23">
        <f>IF('Část pro vyrozumívání'!B29=0,"",IF(CONCATENATE('Část pro vyrozumívání'!AD29,'Část pro vyrozumívání'!AE29,'Část pro vyrozumívání'!AF29,'Část pro vyrozumívání'!AG29,'Část pro vyrozumívání'!AG29)="",(IF('Část pro vyrozumívání'!$K$13=0,"",IF(ISERR('Část pro vyrozumívání'!$K$13),"",'Část pro vyrozumívání'!$K$13))),(IF('Část pro vyrozumívání'!AD29=0,"",IF(ISERR('Část pro vyrozumívání'!AD29),"",'Část pro vyrozumívání'!AD29)))))</f>
      </c>
      <c r="N5" s="23">
        <f>IF('Část pro vyrozumívání'!F29=0,"",IF(ISERR('Část pro vyrozumívání'!F29),"",'Část pro vyrozumívání'!F29))</f>
      </c>
      <c r="O5" s="23">
        <f>IF('Část pro vyrozumívání'!I29=0,"",IF(ISERR('Část pro vyrozumívání'!I29),"",'Část pro vyrozumívání'!I29))</f>
      </c>
      <c r="P5" s="23"/>
      <c r="Q5" s="23">
        <f>IF('Část pro vyrozumívání'!F29=0,"",IF(ISERR('Část pro vyrozumívání'!F29),"",'Část pro vyrozumívání'!F29))</f>
      </c>
      <c r="R5" s="23">
        <f>IF('Část pro vyrozumívání'!P29=0,"",IF(ISERR('Část pro vyrozumívání'!P29),"",'Část pro vyrozumívání'!P29))</f>
      </c>
      <c r="T5" s="23">
        <f>IF(LEN(TRIM(CONCATENATE(N5,O5,P5,Q5)))&gt;0,TRUE,"")</f>
      </c>
    </row>
    <row r="6" spans="1:20" ht="12.75">
      <c r="A6" s="23">
        <f>IF(CONCATENATE(G6,H6,E6)="","","IDO05")</f>
      </c>
      <c r="B6" s="134">
        <f>IF(A6&lt;&gt;"",0,"")</f>
      </c>
      <c r="F6" s="23">
        <f>IF(ISERR(VALUE(IF('Část pro vyrozumívání'!E30=0,"",'Část pro vyrozumívání'!E30)))=TRUE,0,VALUE(IF('Část pro vyrozumívání'!E30=0,"",'Část pro vyrozumívání'!E30)))</f>
        <v>0</v>
      </c>
      <c r="G6" s="23">
        <f>IF('Část pro vyrozumívání'!B30=0,"",IF(ISERR('Část pro vyrozumívání'!B30),"",'Část pro vyrozumívání'!B30))</f>
      </c>
      <c r="H6" s="23">
        <f>IF('Část pro vyrozumívání'!C30=0,"",IF(ISERR('Část pro vyrozumívání'!C30),"",'Část pro vyrozumívání'!C30))</f>
      </c>
      <c r="I6" s="23">
        <f>IF('Část pro vyrozumívání'!D30=0,"",IF(ISERR('Část pro vyrozumívání'!D30),"",'Část pro vyrozumívání'!D30))</f>
      </c>
      <c r="J6" s="139">
        <f>IF('Část pro vyrozumívání'!B30=0,"",IF(CONCATENATE('Část pro vyrozumívání'!AB30,'Část pro vyrozumívání'!AC30,'Část pro vyrozumívání'!AD30,'Část pro vyrozumívání'!AE30,'Část pro vyrozumívání'!AE30)="",(IF('Část pro vyrozumívání'!$F$13=0,"",IF(ISERR('Část pro vyrozumívání'!$F$13),"",'Část pro vyrozumívání'!$F$13))),(IF('Část pro vyrozumívání'!AB30=0,"",IF(ISERR('Část pro vyrozumívání'!AB30),"",'Část pro vyrozumívání'!AB30)))))</f>
      </c>
      <c r="K6" s="23">
        <f>IF('Část pro vyrozumívání'!B30=0,"",IF(CONCATENATE('Část pro vyrozumívání'!AC30,'Část pro vyrozumívání'!AD30,'Část pro vyrozumívání'!AE30,'Část pro vyrozumívání'!AF30,'Část pro vyrozumívání'!AF30)="",(IF('Část pro vyrozumívání'!$G$13=0,"",IF(ISERR('Část pro vyrozumívání'!$G$13),"",'Část pro vyrozumívání'!$G$13))),(IF('Část pro vyrozumívání'!AC30=0,"",IF(ISERR('Část pro vyrozumívání'!AC30),"",'Část pro vyrozumívání'!AC30)))))</f>
      </c>
      <c r="L6" s="23">
        <f>IF('Část pro vyrozumívání'!B30=0,"",IF(CONCATENATE('Část pro vyrozumívání'!AE30,'Část pro vyrozumívání'!AF30,'Část pro vyrozumívání'!AG30,'Část pro vyrozumívání'!AH30,'Část pro vyrozumívání'!AH30)="",(IF('Část pro vyrozumívání'!$N$13=0,"",IF(ISERR('Část pro vyrozumívání'!$N$13),"",'Část pro vyrozumívání'!$N$13))),(IF('Část pro vyrozumívání'!AE30=0,"",IF(ISERR('Část pro vyrozumívání'!AE30),"",'Část pro vyrozumívání'!AE30)))))</f>
      </c>
      <c r="M6" s="23">
        <f>IF('Část pro vyrozumívání'!B30=0,"",IF(CONCATENATE('Část pro vyrozumívání'!AD30,'Část pro vyrozumívání'!AE30,'Část pro vyrozumívání'!AF30,'Část pro vyrozumívání'!AG30,'Část pro vyrozumívání'!AG30)="",(IF('Část pro vyrozumívání'!$K$13=0,"",IF(ISERR('Část pro vyrozumívání'!$K$13),"",'Část pro vyrozumívání'!$K$13))),(IF('Část pro vyrozumívání'!AD30=0,"",IF(ISERR('Část pro vyrozumívání'!AD30),"",'Část pro vyrozumívání'!AD30)))))</f>
      </c>
      <c r="N6" s="23">
        <f>IF('Část pro vyrozumívání'!F30=0,"",IF(ISERR('Část pro vyrozumívání'!F30),"",'Část pro vyrozumívání'!F30))</f>
      </c>
      <c r="O6" s="23">
        <f>IF('Část pro vyrozumívání'!I30=0,"",IF(ISERR('Část pro vyrozumívání'!I30),"",'Část pro vyrozumívání'!I30))</f>
      </c>
      <c r="Q6" s="23">
        <f>IF('Část pro vyrozumívání'!F30=0,"",IF(ISERR('Část pro vyrozumívání'!F30),"",'Část pro vyrozumívání'!F30))</f>
      </c>
      <c r="R6" s="23">
        <f>IF('Část pro vyrozumívání'!P30=0,"",IF(ISERR('Část pro vyrozumívání'!P30),"",'Část pro vyrozumívání'!P30))</f>
      </c>
      <c r="T6" s="23">
        <f>IF(LEN(TRIM(CONCATENATE(N6,O6,P6,Q6)))&gt;0,TRUE,"")</f>
      </c>
    </row>
  </sheetData>
  <sheetProtection/>
  <conditionalFormatting sqref="A2:T6">
    <cfRule type="cellIs" priority="1" dxfId="0" operator="notEqual" stopIfTrue="1">
      <formula>""</formula>
    </cfRule>
  </conditionalFormatting>
  <printOptions/>
  <pageMargins left="0.27" right="0.18" top="0.984251969" bottom="0.984251969" header="0.4921259845" footer="0.4921259845"/>
  <pageSetup fitToHeight="1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8515625" style="0" bestFit="1" customWidth="1"/>
    <col min="2" max="2" width="14.00390625" style="0" bestFit="1" customWidth="1"/>
    <col min="3" max="3" width="16.421875" style="0" customWidth="1"/>
    <col min="4" max="4" width="16.140625" style="0" customWidth="1"/>
    <col min="5" max="6" width="19.7109375" style="0" customWidth="1"/>
    <col min="7" max="7" width="15.8515625" style="0" customWidth="1"/>
    <col min="8" max="8" width="18.57421875" style="133" customWidth="1"/>
  </cols>
  <sheetData>
    <row r="1" spans="1:9" ht="12.75">
      <c r="A1" s="137" t="s">
        <v>116</v>
      </c>
      <c r="B1" s="137" t="s">
        <v>124</v>
      </c>
      <c r="C1" s="137" t="s">
        <v>117</v>
      </c>
      <c r="D1" s="137" t="s">
        <v>118</v>
      </c>
      <c r="E1" s="137" t="s">
        <v>119</v>
      </c>
      <c r="F1" s="137" t="s">
        <v>120</v>
      </c>
      <c r="G1" s="137" t="s">
        <v>121</v>
      </c>
      <c r="H1" s="137" t="s">
        <v>44</v>
      </c>
      <c r="I1" s="137" t="s">
        <v>122</v>
      </c>
    </row>
    <row r="2" spans="1:9" ht="12.75">
      <c r="A2" s="134">
        <f>IF(D2="","","IDK01")</f>
      </c>
      <c r="B2" s="134">
        <f>IF(A2&lt;&gt;"",0,"")</f>
      </c>
      <c r="C2" s="134">
        <f>IF(MDB_osoba!N2&lt;&gt;"",2,"")</f>
      </c>
      <c r="D2" s="135">
        <f>IF(MDB_osoba!N2&lt;&gt;"",MDB_osoba!N2,"")</f>
      </c>
      <c r="E2" s="134">
        <f>IF(MDB_osoba!N2&lt;&gt;"","00:00:00","")</f>
      </c>
      <c r="F2" s="134">
        <f>IF(MDB_osoba!N2&lt;&gt;"","23:59:59","")</f>
      </c>
      <c r="G2" s="134">
        <f>IF(MDB_osoba!N2&lt;&gt;"",10,"")</f>
      </c>
      <c r="H2" s="136">
        <f>IF(MDB_osoba!N2&lt;&gt;"","SMS connect","")</f>
      </c>
      <c r="I2" s="134">
        <f>IF(H2="SMS connect",0,(IF('Část pro vyrozumívání'!H26=0,"",IF(ISERR('Část pro vyrozumívání'!H26),"",'Část pro vyrozumívání'!H26))))</f>
      </c>
    </row>
    <row r="3" spans="1:9" ht="12.75">
      <c r="A3" s="26">
        <f>IF(D3="","","IDK02")</f>
      </c>
      <c r="B3" s="134">
        <f aca="true" t="shared" si="0" ref="B3:B16">IF(A3&lt;&gt;"",0,"")</f>
      </c>
      <c r="C3" s="26">
        <f>IF(MDB_osoba!N2&lt;&gt;"",1,"")</f>
      </c>
      <c r="D3" s="27">
        <f>IF(MDB_osoba!N2&lt;&gt;"",MDB_osoba!N2,"")</f>
      </c>
      <c r="E3" s="26">
        <f>IF(MDB_osoba!N2&lt;&gt;"","00:00:00","")</f>
      </c>
      <c r="F3" s="26">
        <f>IF(MDB_osoba!N2&lt;&gt;"","23:59:59","")</f>
      </c>
      <c r="G3" s="26">
        <f>IF(MDB_osoba!N2&lt;&gt;"",10,"")</f>
      </c>
      <c r="H3" s="132">
        <f>IF(MDB_osoba!N2&lt;&gt;"","Mobilní telefon","")</f>
      </c>
      <c r="I3" s="26">
        <f>IF(H3="SMS connect",0,(IF('Část pro vyrozumívání'!H26=0,"",IF(ISERR('Část pro vyrozumívání'!H26),"",'Část pro vyrozumívání'!H26))))</f>
      </c>
    </row>
    <row r="4" spans="1:9" ht="12.75">
      <c r="A4" s="26">
        <f>IF(D4="","","IDK03")</f>
      </c>
      <c r="B4" s="134">
        <f t="shared" si="0"/>
      </c>
      <c r="C4" s="26">
        <f>IF(MDB_osoba!O2&lt;&gt;"",1,"")</f>
      </c>
      <c r="D4" s="27">
        <f>IF(MDB_osoba!O2&lt;&gt;"",MDB_osoba!O2,"")</f>
      </c>
      <c r="E4" s="26">
        <f>IF(MDB_osoba!O2&lt;&gt;"","00:00:00","")</f>
      </c>
      <c r="F4" s="26">
        <f>IF(MDB_osoba!O2&lt;&gt;"","23:59:59","")</f>
      </c>
      <c r="G4" s="26">
        <f>IF(MDB_osoba!O2&lt;&gt;"",10,"")</f>
      </c>
      <c r="H4" s="132">
        <f>IF(MDB_osoba!O2&lt;&gt;"","Domů","")</f>
      </c>
      <c r="I4" s="26">
        <f>IF('Část pro vyrozumívání'!O26=0,"",IF(ISERR('Část pro vyrozumívání'!O26),"",'Část pro vyrozumívání'!O26))</f>
      </c>
    </row>
    <row r="5" spans="1:9" ht="12.75">
      <c r="A5" s="26">
        <f>IF(D5="","","IDK04")</f>
      </c>
      <c r="B5" s="134">
        <f t="shared" si="0"/>
      </c>
      <c r="C5" s="26">
        <f>IF(MDB_osoba!N3&lt;&gt;"",2,"")</f>
      </c>
      <c r="D5" s="27">
        <f>IF(MDB_osoba!N3&lt;&gt;"",MDB_osoba!N3,"")</f>
      </c>
      <c r="E5" s="26">
        <f>IF(MDB_osoba!N3&lt;&gt;"","00:00:00","")</f>
      </c>
      <c r="F5" s="26">
        <f>IF(MDB_osoba!N3&lt;&gt;"","23:59:59","")</f>
      </c>
      <c r="G5" s="26">
        <f>IF(MDB_osoba!N3&lt;&gt;"",10,"")</f>
      </c>
      <c r="H5" s="132">
        <f>IF(MDB_osoba!N3&lt;&gt;"","SMS connect","")</f>
      </c>
      <c r="I5" s="26">
        <f>IF(H5="SMS connect",0,(IF('Část pro vyrozumívání'!H27=0,"",IF(ISERR('Část pro vyrozumívání'!H27),"",'Část pro vyrozumívání'!H27))))</f>
      </c>
    </row>
    <row r="6" spans="1:9" ht="12.75">
      <c r="A6" s="26">
        <f>IF(D6="","","IDK05")</f>
      </c>
      <c r="B6" s="134">
        <f t="shared" si="0"/>
      </c>
      <c r="C6" s="134">
        <f>IF(MDB_osoba!N3&lt;&gt;"",1,"")</f>
      </c>
      <c r="D6" s="135">
        <f>IF(MDB_osoba!N3&lt;&gt;"",MDB_osoba!N3,"")</f>
      </c>
      <c r="E6" s="134">
        <f>IF(MDB_osoba!N3&lt;&gt;"","00:00:00","")</f>
      </c>
      <c r="F6" s="134">
        <f>IF(MDB_osoba!N3&lt;&gt;"","23:59:59","")</f>
      </c>
      <c r="G6" s="134">
        <f>IF(MDB_osoba!N3&lt;&gt;"",10,"")</f>
      </c>
      <c r="H6" s="136">
        <f>IF(MDB_osoba!N3&lt;&gt;"","Mobilní telefon","")</f>
      </c>
      <c r="I6" s="134">
        <f>IF(H6="SMS connect",0,(IF('Část pro vyrozumívání'!H27=0,"",IF(ISERR('Část pro vyrozumívání'!H27),"",'Část pro vyrozumívání'!H27))))</f>
      </c>
    </row>
    <row r="7" spans="1:9" ht="12.75">
      <c r="A7" s="26">
        <f>IF(D7="","","IDK06")</f>
      </c>
      <c r="B7" s="134">
        <f t="shared" si="0"/>
      </c>
      <c r="C7" s="26">
        <f>IF(MDB_osoba!O3&lt;&gt;"",1,"")</f>
      </c>
      <c r="D7" s="27">
        <f>IF(MDB_osoba!O3&lt;&gt;"",MDB_osoba!O3,"")</f>
      </c>
      <c r="E7" s="26">
        <f>IF(MDB_osoba!O3&lt;&gt;"","00:00:00","")</f>
      </c>
      <c r="F7" s="26">
        <f>IF(MDB_osoba!O3&lt;&gt;"","23:59:59","")</f>
      </c>
      <c r="G7" s="26">
        <f>IF(MDB_osoba!O3&lt;&gt;"",10,"")</f>
      </c>
      <c r="H7" s="132">
        <f>IF(MDB_osoba!O3&lt;&gt;"","Domů","")</f>
      </c>
      <c r="I7" s="26">
        <f>IF('Část pro vyrozumívání'!O27=0,"",IF(ISERR('Část pro vyrozumívání'!O27),"",'Část pro vyrozumívání'!O27))</f>
      </c>
    </row>
    <row r="8" spans="1:9" ht="12.75">
      <c r="A8" s="26">
        <f>IF(D8="","","IDK07")</f>
      </c>
      <c r="B8" s="134">
        <f t="shared" si="0"/>
      </c>
      <c r="C8" s="26">
        <f>IF(MDB_osoba!N4&lt;&gt;"",2,"")</f>
      </c>
      <c r="D8" s="27">
        <f>IF(MDB_osoba!N4&lt;&gt;"",MDB_osoba!N4,"")</f>
      </c>
      <c r="E8" s="26">
        <f>IF(MDB_osoba!N4&lt;&gt;"","00:00:00","")</f>
      </c>
      <c r="F8" s="26">
        <f>IF(MDB_osoba!N4&lt;&gt;"","23:59:59","")</f>
      </c>
      <c r="G8" s="26">
        <f>IF(MDB_osoba!N4&lt;&gt;"",10,"")</f>
      </c>
      <c r="H8" s="132">
        <f>IF(MDB_osoba!N4&lt;&gt;"","SMS connect","")</f>
      </c>
      <c r="I8" s="26">
        <f>IF(H8="SMS connect",0,(IF('Část pro vyrozumívání'!H28=0,"",IF(ISERR('Část pro vyrozumívání'!H28),"",'Část pro vyrozumívání'!H28))))</f>
      </c>
    </row>
    <row r="9" spans="1:9" ht="12.75">
      <c r="A9" s="26">
        <f>IF(D9="","","IDK08")</f>
      </c>
      <c r="B9" s="134">
        <f t="shared" si="0"/>
      </c>
      <c r="C9" s="26">
        <f>IF(MDB_osoba!N4&lt;&gt;"",1,"")</f>
      </c>
      <c r="D9" s="27">
        <f>IF(MDB_osoba!N4&lt;&gt;"",MDB_osoba!N4,"")</f>
      </c>
      <c r="E9" s="26">
        <f>IF(MDB_osoba!N4&lt;&gt;"","00:00:00","")</f>
      </c>
      <c r="F9" s="26">
        <f>IF(MDB_osoba!N4&lt;&gt;"","23:59:59","")</f>
      </c>
      <c r="G9" s="26">
        <f>IF(MDB_osoba!N4&lt;&gt;"",10,"")</f>
      </c>
      <c r="H9" s="132">
        <f>IF(MDB_osoba!N4&lt;&gt;"","Mobilní telefon","")</f>
      </c>
      <c r="I9" s="26">
        <f>IF(H9="SMS connect",0,(IF('Část pro vyrozumívání'!H28=0,"",IF(ISERR('Část pro vyrozumívání'!H28),"",'Část pro vyrozumívání'!H28))))</f>
      </c>
    </row>
    <row r="10" spans="1:9" ht="12.75">
      <c r="A10" s="26">
        <f>IF(D10="","","IDK09")</f>
      </c>
      <c r="B10" s="134">
        <f t="shared" si="0"/>
      </c>
      <c r="C10" s="134">
        <f>IF(MDB_osoba!O4&lt;&gt;"",1,"")</f>
      </c>
      <c r="D10" s="135">
        <f>IF(MDB_osoba!O4&lt;&gt;"",MDB_osoba!O4,"")</f>
      </c>
      <c r="E10" s="134">
        <f>IF(MDB_osoba!O4&lt;&gt;"","00:00:00","")</f>
      </c>
      <c r="F10" s="134">
        <f>IF(MDB_osoba!O4&lt;&gt;"","23:59:59","")</f>
      </c>
      <c r="G10" s="134">
        <f>IF(MDB_osoba!O4&lt;&gt;"",10,"")</f>
      </c>
      <c r="H10" s="136">
        <f>IF(MDB_osoba!O4&lt;&gt;"","Domů","")</f>
      </c>
      <c r="I10" s="134">
        <f>IF('Část pro vyrozumívání'!O28=0,"",IF(ISERR('Část pro vyrozumívání'!O28),"",'Část pro vyrozumívání'!O28))</f>
      </c>
    </row>
    <row r="11" spans="1:9" ht="12.75">
      <c r="A11" s="26">
        <f>IF(D11="","","IDK10")</f>
      </c>
      <c r="B11" s="134">
        <f t="shared" si="0"/>
      </c>
      <c r="C11" s="26">
        <f>IF(MDB_osoba!N5&lt;&gt;"",2,"")</f>
      </c>
      <c r="D11" s="27">
        <f>IF(MDB_osoba!N5&lt;&gt;"",MDB_osoba!N5,"")</f>
      </c>
      <c r="E11" s="26">
        <f>IF(MDB_osoba!N5&lt;&gt;"","00:00:00","")</f>
      </c>
      <c r="F11" s="26">
        <f>IF(MDB_osoba!N5&lt;&gt;"","23:59:59","")</f>
      </c>
      <c r="G11" s="26">
        <f>IF(MDB_osoba!N5&lt;&gt;"",10,"")</f>
      </c>
      <c r="H11" s="132">
        <f>IF(MDB_osoba!N5&lt;&gt;"","SMS connect","")</f>
      </c>
      <c r="I11" s="26">
        <f>IF(H11="SMS connect",0,(IF('Část pro vyrozumívání'!H29=0,"",IF(ISERR('Část pro vyrozumívání'!H29),"",'Část pro vyrozumívání'!H29))))</f>
      </c>
    </row>
    <row r="12" spans="1:9" ht="12.75">
      <c r="A12" s="26">
        <f>IF(D12="","","IDK11")</f>
      </c>
      <c r="B12" s="134">
        <f t="shared" si="0"/>
      </c>
      <c r="C12" s="26">
        <f>IF(MDB_osoba!N5&lt;&gt;"",1,"")</f>
      </c>
      <c r="D12" s="27">
        <f>IF(MDB_osoba!N5&lt;&gt;"",MDB_osoba!N5,"")</f>
      </c>
      <c r="E12" s="26">
        <f>IF(MDB_osoba!N5&lt;&gt;"","00:00:00","")</f>
      </c>
      <c r="F12" s="26">
        <f>IF(MDB_osoba!N5&lt;&gt;"","23:59:59","")</f>
      </c>
      <c r="G12" s="26">
        <f>IF(MDB_osoba!N5&lt;&gt;"",10,"")</f>
      </c>
      <c r="H12" s="132">
        <f>IF(MDB_osoba!N5&lt;&gt;"","Mobilní telefon","")</f>
      </c>
      <c r="I12" s="26">
        <f>IF(H12="SMS connect",0,(IF('Část pro vyrozumívání'!H29=0,"",IF(ISERR('Část pro vyrozumívání'!H29),"",'Část pro vyrozumívání'!H29))))</f>
      </c>
    </row>
    <row r="13" spans="1:9" ht="12.75">
      <c r="A13" s="26">
        <f>IF(D13="","","IDK12")</f>
      </c>
      <c r="B13" s="134">
        <f t="shared" si="0"/>
      </c>
      <c r="C13" s="26">
        <f>IF(MDB_osoba!O5&lt;&gt;"",1,"")</f>
      </c>
      <c r="D13" s="27">
        <f>IF(MDB_osoba!O5&lt;&gt;"",MDB_osoba!O5,"")</f>
      </c>
      <c r="E13" s="26">
        <f>IF(MDB_osoba!O5&lt;&gt;"","00:00:00","")</f>
      </c>
      <c r="F13" s="26">
        <f>IF(MDB_osoba!O5&lt;&gt;"","23:59:59","")</f>
      </c>
      <c r="G13" s="26">
        <f>IF(MDB_osoba!O5&lt;&gt;"",10,"")</f>
      </c>
      <c r="H13" s="132">
        <f>IF(MDB_osoba!O5&lt;&gt;"","Domů","")</f>
      </c>
      <c r="I13" s="26">
        <f>IF('Část pro vyrozumívání'!O29=0,"",IF(ISERR('Část pro vyrozumívání'!O29),"",'Část pro vyrozumívání'!O29))</f>
      </c>
    </row>
    <row r="14" spans="1:9" ht="12.75">
      <c r="A14" s="26">
        <f>IF(D14="","","IDK13")</f>
      </c>
      <c r="B14" s="134">
        <f t="shared" si="0"/>
      </c>
      <c r="C14" s="134">
        <f>IF(MDB_osoba!N6&lt;&gt;"",2,"")</f>
      </c>
      <c r="D14" s="135">
        <f>IF(MDB_osoba!N6&lt;&gt;"",MDB_osoba!N6,"")</f>
      </c>
      <c r="E14" s="134">
        <f>IF(MDB_osoba!N6&lt;&gt;"","00:00:00","")</f>
      </c>
      <c r="F14" s="134">
        <f>IF(MDB_osoba!N6&lt;&gt;"","23:59:59","")</f>
      </c>
      <c r="G14" s="134">
        <f>IF(MDB_osoba!N6&lt;&gt;"",10,"")</f>
      </c>
      <c r="H14" s="136">
        <f>IF(MDB_osoba!N6&lt;&gt;"","SMS connect","")</f>
      </c>
      <c r="I14" s="134">
        <f>IF(H14="SMS connect",0,(IF('Část pro vyrozumívání'!H30=0,"",IF(ISERR('Část pro vyrozumívání'!H30),"",'Část pro vyrozumívání'!H30))))</f>
      </c>
    </row>
    <row r="15" spans="1:9" ht="12.75">
      <c r="A15" s="26">
        <f>IF(D15="","","IDK14")</f>
      </c>
      <c r="B15" s="134">
        <f t="shared" si="0"/>
      </c>
      <c r="C15" s="26">
        <f>IF(MDB_osoba!N6&lt;&gt;"",1,"")</f>
      </c>
      <c r="D15" s="27">
        <f>IF(MDB_osoba!N6&lt;&gt;"",MDB_osoba!N6,"")</f>
      </c>
      <c r="E15" s="26">
        <f>IF(MDB_osoba!N6&lt;&gt;"","00:00:00","")</f>
      </c>
      <c r="F15" s="26">
        <f>IF(MDB_osoba!N6&lt;&gt;"","23:59:59","")</f>
      </c>
      <c r="G15" s="26">
        <f>IF(MDB_osoba!N6&lt;&gt;"",10,"")</f>
      </c>
      <c r="H15" s="132">
        <f>IF(MDB_osoba!N6&lt;&gt;"","Mobilní telefon","")</f>
      </c>
      <c r="I15" s="26">
        <f>IF(H15="SMS connect",0,(IF('Část pro vyrozumívání'!H30=0,"",IF(ISERR('Část pro vyrozumívání'!H30),"",'Část pro vyrozumívání'!H30))))</f>
      </c>
    </row>
    <row r="16" spans="1:9" ht="12.75">
      <c r="A16" s="26">
        <f>IF(D16="","","IDK15")</f>
      </c>
      <c r="B16" s="134">
        <f t="shared" si="0"/>
      </c>
      <c r="C16" s="26">
        <f>IF(MDB_osoba!O6&lt;&gt;"",1,"")</f>
      </c>
      <c r="D16" s="27">
        <f>IF(MDB_osoba!O6&lt;&gt;"",MDB_osoba!O6,"")</f>
      </c>
      <c r="E16" s="26">
        <f>IF(MDB_osoba!O6&lt;&gt;"","00:00:00","")</f>
      </c>
      <c r="F16" s="26">
        <f>IF(MDB_osoba!O6&lt;&gt;"","23:59:59","")</f>
      </c>
      <c r="G16" s="26">
        <f>IF(MDB_osoba!O6&lt;&gt;"",10,"")</f>
      </c>
      <c r="H16" s="132">
        <f>IF(MDB_osoba!O6&lt;&gt;"","Domů","")</f>
      </c>
      <c r="I16" s="26">
        <f>IF('Část pro vyrozumívání'!O30=0,"",IF(ISERR('Část pro vyrozumívání'!O30),"",'Část pro vyrozumívání'!O30))</f>
      </c>
    </row>
    <row r="17" spans="1:9" ht="12.75">
      <c r="A17" s="26"/>
      <c r="B17" s="134"/>
      <c r="C17" s="26"/>
      <c r="D17" s="27"/>
      <c r="E17" s="26"/>
      <c r="F17" s="26"/>
      <c r="G17" s="26"/>
      <c r="H17" s="132"/>
      <c r="I17" s="26"/>
    </row>
    <row r="18" spans="1:9" ht="12.75">
      <c r="A18" s="26"/>
      <c r="B18" s="134"/>
      <c r="C18" s="134"/>
      <c r="D18" s="135"/>
      <c r="E18" s="134"/>
      <c r="F18" s="134"/>
      <c r="G18" s="134"/>
      <c r="H18" s="136"/>
      <c r="I18" s="134"/>
    </row>
    <row r="19" spans="1:9" ht="12.75">
      <c r="A19" s="26"/>
      <c r="B19" s="134"/>
      <c r="C19" s="26"/>
      <c r="D19" s="27"/>
      <c r="E19" s="26"/>
      <c r="F19" s="26"/>
      <c r="G19" s="26"/>
      <c r="H19" s="132"/>
      <c r="I19" s="26"/>
    </row>
    <row r="20" spans="1:9" ht="12.75">
      <c r="A20" s="26"/>
      <c r="B20" s="134"/>
      <c r="C20" s="26"/>
      <c r="D20" s="27"/>
      <c r="E20" s="26"/>
      <c r="F20" s="26"/>
      <c r="G20" s="26"/>
      <c r="H20" s="132"/>
      <c r="I20" s="26"/>
    </row>
    <row r="21" spans="1:9" ht="12.75">
      <c r="A21" s="26"/>
      <c r="B21" s="134"/>
      <c r="C21" s="26"/>
      <c r="D21" s="27"/>
      <c r="E21" s="26"/>
      <c r="F21" s="26"/>
      <c r="G21" s="26"/>
      <c r="H21" s="132"/>
      <c r="I21" s="26"/>
    </row>
    <row r="22" spans="1:9" ht="12.75">
      <c r="A22" s="26"/>
      <c r="B22" s="134"/>
      <c r="C22" s="26"/>
      <c r="D22" s="27"/>
      <c r="E22" s="26"/>
      <c r="F22" s="26"/>
      <c r="G22" s="26"/>
      <c r="H22" s="132"/>
      <c r="I22" s="26"/>
    </row>
    <row r="23" spans="1:9" ht="12.75">
      <c r="A23" s="26"/>
      <c r="B23" s="134"/>
      <c r="C23" s="26"/>
      <c r="D23" s="27"/>
      <c r="E23" s="26"/>
      <c r="F23" s="26"/>
      <c r="G23" s="26"/>
      <c r="H23" s="132"/>
      <c r="I23" s="26"/>
    </row>
  </sheetData>
  <sheetProtection/>
  <conditionalFormatting sqref="A2:I23">
    <cfRule type="cellIs" priority="1" dxfId="0" operator="notEqual" stopIfTrue="1">
      <formula>""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13.140625" style="0" bestFit="1" customWidth="1"/>
    <col min="2" max="2" width="8.7109375" style="0" bestFit="1" customWidth="1"/>
    <col min="3" max="3" width="13.28125" style="0" customWidth="1"/>
    <col min="4" max="4" width="11.28125" style="0" bestFit="1" customWidth="1"/>
    <col min="5" max="5" width="9.7109375" style="0" bestFit="1" customWidth="1"/>
  </cols>
  <sheetData>
    <row r="1" spans="1:5" ht="12.75">
      <c r="A1" s="25" t="s">
        <v>34</v>
      </c>
      <c r="B1" s="25" t="s">
        <v>76</v>
      </c>
      <c r="C1" s="25" t="s">
        <v>77</v>
      </c>
      <c r="D1" s="25" t="s">
        <v>78</v>
      </c>
      <c r="E1" s="25" t="s">
        <v>79</v>
      </c>
    </row>
    <row r="2" spans="1:5" ht="12.75">
      <c r="A2" s="26">
        <f>IF(B2&lt;&gt;"",MDB_nemovitost!$A$2,"")</f>
      </c>
      <c r="B2" s="26">
        <f>IF(MDB_osoba!G2&lt;&gt;"",MDB_osoba!A2,"")</f>
      </c>
      <c r="C2" s="27">
        <f>IF('Část pro vyrozumívání'!V26=0,"",INDEX('Část pro vyrozumívání'!$L$101:$N$115,MATCH('Část pro vyrozumívání'!V26,'Část pro vyrozumívání'!$N$101:$N$115,0),1))</f>
      </c>
      <c r="D2" s="26">
        <f>IF(CONCATENATE('Část pro vyrozumívání'!B26,'Část pro vyrozumívání'!C26)="","",TRUE)</f>
      </c>
      <c r="E2" s="26">
        <f>IF(CONCATENATE('Část pro vyrozumívání'!B26,'Část pro vyrozumívání'!C26)="","","")</f>
      </c>
    </row>
    <row r="3" spans="1:5" ht="12.75">
      <c r="A3" s="26">
        <f>IF(B3&lt;&gt;"",MDB_nemovitost!$A$2,"")</f>
      </c>
      <c r="B3" s="26">
        <f>IF(MDB_osoba!G3&lt;&gt;"",MDB_osoba!A3,"")</f>
      </c>
      <c r="C3" s="27">
        <f>IF('Část pro vyrozumívání'!V27=0,"",INDEX('Část pro vyrozumívání'!$L$101:$N$115,MATCH('Část pro vyrozumívání'!V27,'Část pro vyrozumívání'!$N$101:$N$115,0),1))</f>
      </c>
      <c r="D3" s="26">
        <f>IF(CONCATENATE('Část pro vyrozumívání'!B27,'Část pro vyrozumívání'!C27)="","",FALSE)</f>
      </c>
      <c r="E3">
        <f>IF(CONCATENATE('Část pro vyrozumívání'!B27,'Část pro vyrozumívání'!C27)="","",1)</f>
      </c>
    </row>
    <row r="4" spans="1:5" ht="12.75">
      <c r="A4" s="26">
        <f>IF(B4&lt;&gt;"",MDB_nemovitost!$A$2,"")</f>
      </c>
      <c r="B4" s="26">
        <f>IF(MDB_osoba!G4&lt;&gt;"",MDB_osoba!A4,"")</f>
      </c>
      <c r="C4" s="27">
        <f>IF('Část pro vyrozumívání'!V28=0,"",INDEX('Část pro vyrozumívání'!$L$101:$N$115,MATCH('Část pro vyrozumívání'!V28,'Část pro vyrozumívání'!$N$101:$N$115,0),1))</f>
      </c>
      <c r="D4" s="26">
        <f>IF(CONCATENATE('Část pro vyrozumívání'!B28,'Část pro vyrozumívání'!C28)="","",FALSE)</f>
      </c>
      <c r="E4">
        <f>IF(CONCATENATE('Část pro vyrozumívání'!B28,'Část pro vyrozumívání'!C28)="","",2)</f>
      </c>
    </row>
    <row r="5" spans="1:5" ht="12.75">
      <c r="A5" s="26">
        <f>IF(B5&lt;&gt;"",MDB_nemovitost!$A$2,"")</f>
      </c>
      <c r="B5" s="26">
        <f>IF(MDB_osoba!G5&lt;&gt;"",MDB_osoba!A5,"")</f>
      </c>
      <c r="C5" s="27">
        <f>IF('Část pro vyrozumívání'!V29=0,"",INDEX('Část pro vyrozumívání'!$L$101:$N$115,MATCH('Část pro vyrozumívání'!V29,'Část pro vyrozumívání'!$N$101:$N$115,0),1))</f>
      </c>
      <c r="D5" s="26">
        <f>IF(CONCATENATE('Část pro vyrozumívání'!B29,'Část pro vyrozumívání'!C29)="","",FALSE)</f>
      </c>
      <c r="E5">
        <f>IF(CONCATENATE('Část pro vyrozumívání'!B29,'Část pro vyrozumívání'!C29)="","",3)</f>
      </c>
    </row>
    <row r="6" spans="1:5" ht="12.75">
      <c r="A6" s="26">
        <f>IF(B6&lt;&gt;"",MDB_nemovitost!$A$2,"")</f>
      </c>
      <c r="B6" s="26">
        <f>IF(MDB_osoba!G6&lt;&gt;"",MDB_osoba!A6,"")</f>
      </c>
      <c r="C6" s="27">
        <f>IF('Část pro vyrozumívání'!V30=0,"",INDEX('Část pro vyrozumívání'!$L$101:$N$115,MATCH('Část pro vyrozumívání'!V30,'Část pro vyrozumívání'!$N$101:$N$115,0),1))</f>
      </c>
      <c r="D6" s="26">
        <f>IF(CONCATENATE('Část pro vyrozumívání'!B30,'Část pro vyrozumívání'!C30)="","",FALSE)</f>
      </c>
      <c r="E6">
        <f>IF(CONCATENATE('Část pro vyrozumívání'!B30,'Část pro vyrozumívání'!C30)="","",4)</f>
      </c>
    </row>
    <row r="7" spans="1:2" ht="12.75">
      <c r="A7" s="26"/>
      <c r="B7" s="26"/>
    </row>
    <row r="8" spans="1:2" ht="12.75">
      <c r="A8" s="26"/>
      <c r="B8" s="26"/>
    </row>
    <row r="9" spans="1:2" ht="12.75">
      <c r="A9" s="26"/>
      <c r="B9" s="26"/>
    </row>
    <row r="10" spans="1:2" ht="12.75">
      <c r="A10" s="26"/>
      <c r="B10" s="26"/>
    </row>
    <row r="11" spans="1:2" ht="12.75">
      <c r="A11" s="26"/>
      <c r="B11" s="26"/>
    </row>
    <row r="12" spans="1:2" ht="12.75">
      <c r="A12" s="26"/>
      <c r="B12" s="26"/>
    </row>
    <row r="13" spans="1:2" ht="12.75">
      <c r="A13" s="26"/>
      <c r="B13" s="26"/>
    </row>
    <row r="14" spans="1:2" ht="12.75">
      <c r="A14" s="26"/>
      <c r="B14" s="26"/>
    </row>
    <row r="15" spans="1:2" ht="12.75">
      <c r="A15" s="26"/>
      <c r="B15" s="26"/>
    </row>
    <row r="16" spans="1:2" ht="12.75">
      <c r="A16" s="26"/>
      <c r="B16" s="26"/>
    </row>
    <row r="17" spans="1:2" ht="12.75">
      <c r="A17" s="26"/>
      <c r="B17" s="26"/>
    </row>
    <row r="18" spans="1:2" ht="12.75">
      <c r="A18" s="26"/>
      <c r="B18" s="26"/>
    </row>
    <row r="19" spans="1:2" ht="12.75">
      <c r="A19" s="26"/>
      <c r="B19" s="26"/>
    </row>
    <row r="20" spans="1:2" ht="12.75">
      <c r="A20" s="26"/>
      <c r="B20" s="26"/>
    </row>
    <row r="21" spans="1:2" ht="12.75">
      <c r="A21" s="26"/>
      <c r="B21" s="26"/>
    </row>
    <row r="22" spans="1:2" ht="12.75">
      <c r="A22" s="26"/>
      <c r="B22" s="26"/>
    </row>
    <row r="23" spans="1:2" ht="12.75">
      <c r="A23" s="26"/>
      <c r="B23" s="26"/>
    </row>
    <row r="24" spans="1:2" ht="12.75">
      <c r="A24" s="26"/>
      <c r="B24" s="26"/>
    </row>
    <row r="25" spans="1:2" ht="12.75">
      <c r="A25" s="26"/>
      <c r="B25" s="26"/>
    </row>
    <row r="26" spans="1:2" ht="12.75">
      <c r="A26" s="26"/>
      <c r="B26" s="26"/>
    </row>
    <row r="27" spans="1:2" ht="12.75">
      <c r="A27" s="26"/>
      <c r="B27" s="26"/>
    </row>
    <row r="28" ht="12.75">
      <c r="A28" s="26">
        <f>IF(B28&lt;&gt;"",MDB_nemovitost!$A$2,"")</f>
      </c>
    </row>
    <row r="29" ht="12.75">
      <c r="A29" s="26">
        <f>IF(B29&lt;&gt;"",MDB_nemovitost!$A$2,"")</f>
      </c>
    </row>
    <row r="30" ht="12.75">
      <c r="A30" s="26">
        <f>IF(B30&lt;&gt;"",MDB_nemovitost!$A$2,"")</f>
      </c>
    </row>
    <row r="31" ht="12.75">
      <c r="A31" s="26">
        <f>IF(B31&lt;&gt;"",MDB_nemovitost!$A$2,"")</f>
      </c>
    </row>
    <row r="32" ht="12.75">
      <c r="A32" s="26">
        <f>IF(B32&lt;&gt;"",MDB_nemovitost!$A$2,"")</f>
      </c>
    </row>
    <row r="33" ht="12.75">
      <c r="A33" s="26">
        <f>IF(B33&lt;&gt;"",MDB_nemovitost!$A$2,"")</f>
      </c>
    </row>
    <row r="34" ht="12.75">
      <c r="A34" s="26">
        <f>IF(B34&lt;&gt;"",MDB_nemovitost!$A$2,"")</f>
      </c>
    </row>
    <row r="35" ht="12.75">
      <c r="A35" s="26">
        <f>IF(B35&lt;&gt;"",MDB_nemovitost!$A$2,"")</f>
      </c>
    </row>
    <row r="36" ht="12.75">
      <c r="A36" s="26">
        <f>IF(B36&lt;&gt;"",MDB_nemovitost!$A$2,"")</f>
      </c>
    </row>
    <row r="37" ht="12.75">
      <c r="A37" s="26">
        <f>IF(B37&lt;&gt;"",MDB_nemovitost!$A$2,"")</f>
      </c>
    </row>
    <row r="38" ht="12.75">
      <c r="A38" s="26">
        <f>IF(B38&lt;&gt;"",MDB_nemovitost!$A$2,"")</f>
      </c>
    </row>
    <row r="39" ht="12.75">
      <c r="A39" s="26">
        <f>IF(B39&lt;&gt;"",MDB_nemovitost!$A$2,"")</f>
      </c>
    </row>
    <row r="40" ht="12.75">
      <c r="A40" s="26">
        <f>IF(B40&lt;&gt;"",MDB_nemovitost!$A$2,"")</f>
      </c>
    </row>
    <row r="41" ht="12.75">
      <c r="A41" s="26">
        <f>IF(B41&lt;&gt;"",MDB_nemovitost!$A$2,"")</f>
      </c>
    </row>
    <row r="42" ht="12.75">
      <c r="A42" s="26">
        <f>IF(B42&lt;&gt;"",MDB_nemovitost!$A$2,"")</f>
      </c>
    </row>
    <row r="43" ht="12.75">
      <c r="A43" s="26">
        <f>IF(B43&lt;&gt;"",MDB_nemovitost!$A$2,"")</f>
      </c>
    </row>
    <row r="44" ht="12.75">
      <c r="A44" s="26">
        <f>IF(B44&lt;&gt;"",MDB_nemovitost!$A$2,"")</f>
      </c>
    </row>
    <row r="45" ht="12.75">
      <c r="A45" s="26">
        <f>IF(B45&lt;&gt;"",MDB_nemovitost!$A$2,"")</f>
      </c>
    </row>
    <row r="46" ht="12.75">
      <c r="A46" s="26">
        <f>IF(B46&lt;&gt;"",MDB_nemovitost!$A$2,"")</f>
      </c>
    </row>
    <row r="47" ht="12.75">
      <c r="A47" s="26">
        <f>IF(B47&lt;&gt;"",MDB_nemovitost!$A$2,"")</f>
      </c>
    </row>
    <row r="48" ht="12.75">
      <c r="A48" s="26">
        <f>IF(B48&lt;&gt;"",MDB_nemovitost!$A$2,"")</f>
      </c>
    </row>
    <row r="49" ht="12.75">
      <c r="A49" s="26">
        <f>IF(B49&lt;&gt;"",MDB_nemovitost!$A$2,"")</f>
      </c>
    </row>
    <row r="50" ht="12.75">
      <c r="A50" s="26">
        <f>IF(B50&lt;&gt;"",MDB_nemovitost!$A$2,"")</f>
      </c>
    </row>
  </sheetData>
  <sheetProtection/>
  <conditionalFormatting sqref="A2:E6">
    <cfRule type="cellIs" priority="1" dxfId="0" operator="notEqual" stopIfTrue="1">
      <formula>""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7109375" style="0" bestFit="1" customWidth="1"/>
    <col min="2" max="2" width="9.8515625" style="0" bestFit="1" customWidth="1"/>
  </cols>
  <sheetData>
    <row r="1" spans="1:2" ht="12.75">
      <c r="A1" s="25" t="s">
        <v>76</v>
      </c>
      <c r="B1" s="25" t="s">
        <v>116</v>
      </c>
    </row>
    <row r="2" spans="1:2" ht="12.75">
      <c r="A2" s="26">
        <f>IF(MDB_osoba!A2&lt;&gt;"",MDB_osoba!A2,"")</f>
      </c>
      <c r="B2" s="26">
        <f>IF(MDB_tblKontakty!A2&lt;&gt;"",MDB_tblKontakty!A2,"")</f>
      </c>
    </row>
    <row r="3" spans="1:2" ht="12.75">
      <c r="A3" s="26">
        <f>IF(MDB_osoba!A2&lt;&gt;"",MDB_osoba!A2,"")</f>
      </c>
      <c r="B3" s="26">
        <f>IF(MDB_tblKontakty!A3&lt;&gt;"",MDB_tblKontakty!A3,"")</f>
      </c>
    </row>
    <row r="4" spans="1:2" ht="12.75">
      <c r="A4" s="26">
        <f>IF(MDB_osoba!A2&lt;&gt;"",MDB_osoba!A2,"")</f>
      </c>
      <c r="B4" s="26">
        <f>IF(MDB_tblKontakty!A4&lt;&gt;"",MDB_tblKontakty!A4,"")</f>
      </c>
    </row>
    <row r="5" spans="1:2" ht="12.75">
      <c r="A5" s="26">
        <f>IF(MDB_osoba!A3&lt;&gt;"",MDB_osoba!A3,"")</f>
      </c>
      <c r="B5" s="26">
        <f>IF(MDB_tblKontakty!A5&lt;&gt;"",MDB_tblKontakty!A5,"")</f>
      </c>
    </row>
    <row r="6" spans="1:2" ht="12.75">
      <c r="A6" s="26">
        <f>IF(MDB_osoba!A3&lt;&gt;"",MDB_osoba!A3,"")</f>
      </c>
      <c r="B6" s="26">
        <f>IF(MDB_tblKontakty!A6&lt;&gt;"",MDB_tblKontakty!A6,"")</f>
      </c>
    </row>
    <row r="7" spans="1:2" ht="12.75">
      <c r="A7" s="26">
        <f>IF(MDB_osoba!A3&lt;&gt;"",MDB_osoba!A3,"")</f>
      </c>
      <c r="B7" s="26">
        <f>IF(MDB_tblKontakty!A7&lt;&gt;"",MDB_tblKontakty!A7,"")</f>
      </c>
    </row>
    <row r="8" spans="1:2" ht="12.75">
      <c r="A8" s="26">
        <f>IF(MDB_osoba!A4&lt;&gt;"",MDB_osoba!A4,"")</f>
      </c>
      <c r="B8" s="26">
        <f>IF(MDB_tblKontakty!A8&lt;&gt;"",MDB_tblKontakty!A8,"")</f>
      </c>
    </row>
    <row r="9" spans="1:2" ht="12.75">
      <c r="A9" s="26">
        <f>IF(MDB_osoba!A4&lt;&gt;"",MDB_osoba!A4,"")</f>
      </c>
      <c r="B9" s="26">
        <f>IF(MDB_tblKontakty!A9&lt;&gt;"",MDB_tblKontakty!A9,"")</f>
      </c>
    </row>
    <row r="10" spans="1:2" ht="12.75">
      <c r="A10" s="26">
        <f>IF(MDB_osoba!A4&lt;&gt;"",MDB_osoba!A4,"")</f>
      </c>
      <c r="B10" s="26">
        <f>IF(MDB_tblKontakty!A10&lt;&gt;"",MDB_tblKontakty!A10,"")</f>
      </c>
    </row>
    <row r="11" spans="1:2" ht="12.75">
      <c r="A11" s="26">
        <f>IF(MDB_osoba!A5&lt;&gt;"",MDB_osoba!A5,"")</f>
      </c>
      <c r="B11" s="26">
        <f>IF(MDB_tblKontakty!A11&lt;&gt;"",MDB_tblKontakty!A11,"")</f>
      </c>
    </row>
    <row r="12" spans="1:2" ht="12.75">
      <c r="A12" s="26">
        <f>IF(MDB_osoba!A5&lt;&gt;"",MDB_osoba!A5,"")</f>
      </c>
      <c r="B12" s="26">
        <f>IF(MDB_tblKontakty!A12&lt;&gt;"",MDB_tblKontakty!A12,"")</f>
      </c>
    </row>
    <row r="13" spans="1:2" ht="12.75">
      <c r="A13" s="26">
        <f>IF(MDB_osoba!A5&lt;&gt;"",MDB_osoba!A5,"")</f>
      </c>
      <c r="B13" s="26">
        <f>IF(MDB_tblKontakty!A13&lt;&gt;"",MDB_tblKontakty!A13,"")</f>
      </c>
    </row>
    <row r="14" spans="1:2" ht="12.75">
      <c r="A14" s="26">
        <f>IF(MDB_osoba!A6&lt;&gt;"",MDB_osoba!A6,"")</f>
      </c>
      <c r="B14" s="26">
        <f>IF(MDB_tblKontakty!A14&lt;&gt;"",MDB_tblKontakty!A14,"")</f>
      </c>
    </row>
    <row r="15" spans="1:2" ht="12.75">
      <c r="A15" s="26">
        <f>IF(MDB_osoba!A6&lt;&gt;"",MDB_osoba!A6,"")</f>
      </c>
      <c r="B15" s="26">
        <f>IF(MDB_tblKontakty!A15&lt;&gt;"",MDB_tblKontakty!A15,"")</f>
      </c>
    </row>
    <row r="16" spans="1:2" ht="12.75">
      <c r="A16" s="26">
        <f>IF(MDB_osoba!A6&lt;&gt;"",MDB_osoba!A6,"")</f>
      </c>
      <c r="B16" s="26">
        <f>IF(MDB_tblKontakty!A16&lt;&gt;"",MDB_tblKontakty!A16,"")</f>
      </c>
    </row>
    <row r="17" spans="1:2" ht="12.75">
      <c r="A17" s="26"/>
      <c r="B17" s="26"/>
    </row>
    <row r="18" spans="1:2" ht="12.75">
      <c r="A18" s="26"/>
      <c r="B18" s="26"/>
    </row>
    <row r="19" spans="1:2" ht="12.75">
      <c r="A19" s="26"/>
      <c r="B19" s="26"/>
    </row>
    <row r="20" spans="1:2" ht="12.75">
      <c r="A20" s="26"/>
      <c r="B20" s="26"/>
    </row>
    <row r="21" spans="1:2" ht="12.75">
      <c r="A21" s="26"/>
      <c r="B21" s="26"/>
    </row>
    <row r="22" ht="12.75">
      <c r="A22" s="26"/>
    </row>
    <row r="23" ht="12.75">
      <c r="A23" s="26"/>
    </row>
    <row r="24" ht="12.75">
      <c r="A24" s="26"/>
    </row>
    <row r="25" ht="12.75">
      <c r="A25" s="26"/>
    </row>
    <row r="26" ht="12.75">
      <c r="A26" s="26"/>
    </row>
  </sheetData>
  <sheetProtection/>
  <conditionalFormatting sqref="A2:B21">
    <cfRule type="cellIs" priority="1" dxfId="0" operator="notEqual" stopIfTrue="1">
      <formula>""</formula>
    </cfRule>
  </conditionalFormatting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oHHo</dc:creator>
  <cp:keywords/>
  <dc:description/>
  <cp:lastModifiedBy>oHHo</cp:lastModifiedBy>
  <cp:lastPrinted>2013-03-12T11:32:45Z</cp:lastPrinted>
  <dcterms:created xsi:type="dcterms:W3CDTF">2006-12-19T14:20:17Z</dcterms:created>
  <dcterms:modified xsi:type="dcterms:W3CDTF">2014-10-21T14:11:46Z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